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rkas.sharepoint.com/Kliendisuhted/ri ja halduslepingud/YLEP 2025/JUM/Prokuratuur/Kalevi tn 1, Tartu/Muudatus nr 3/"/>
    </mc:Choice>
  </mc:AlternateContent>
  <xr:revisionPtr revIDLastSave="61" documentId="8_{55C4B29F-7D81-42FD-AF1F-F55B20E5F2E7}" xr6:coauthVersionLast="47" xr6:coauthVersionMax="47" xr10:uidLastSave="{79AC9A26-99A2-43A4-8D93-1638335F0929}"/>
  <bookViews>
    <workbookView xWindow="28680" yWindow="-120" windowWidth="38640" windowHeight="21120" xr2:uid="{29B8A8E1-14B1-462C-A15F-58CFFDDD473D}"/>
  </bookViews>
  <sheets>
    <sheet name="Lisa 6.1 Lisa 1 Parendustööd" sheetId="1" r:id="rId1"/>
    <sheet name="Lisa 6.1 Lisa 2 Sisustus" sheetId="2" r:id="rId2"/>
  </sheets>
  <definedNames>
    <definedName name="_30_Ülekantavad_vahendid">#REF!</definedName>
    <definedName name="_xlnm._FilterDatabase" localSheetId="1" hidden="1">'Lisa 6.1 Lisa 2 Sisustus'!$A$6:$AW$6</definedName>
    <definedName name="Aadress">#REF!</definedName>
    <definedName name="aadress_asukoha_analüüs">#REF!</definedName>
    <definedName name="aadress_asukohahinnang">#REF!</definedName>
    <definedName name="aasta">#REF!</definedName>
    <definedName name="aeg">OFFSET(#REF!,0,#REF!,1,#REF!)</definedName>
    <definedName name="alge">OFFSET(#REF!,0,#REF!,1,#REF!)</definedName>
    <definedName name="ALL">#REF!</definedName>
    <definedName name="andmed" localSheetId="0">#REF!</definedName>
    <definedName name="andmed">#REF!</definedName>
    <definedName name="andmed_kogemus" localSheetId="0">#REF!</definedName>
    <definedName name="andmed_kogemus">#REF!</definedName>
    <definedName name="andmed_ruumide_sobivus" localSheetId="0">#REF!</definedName>
    <definedName name="andmed_ruumide_sobivus">#REF!</definedName>
    <definedName name="bilanss">#REF!</definedName>
    <definedName name="brutopind" localSheetId="0">#REF!</definedName>
    <definedName name="brutopind">#REF!</definedName>
    <definedName name="disk.määr" localSheetId="0">#REF!</definedName>
    <definedName name="disk.määr">#REF!</definedName>
    <definedName name="eel_1">OFFSET(#REF!,1,0,1,#REF!)</definedName>
    <definedName name="eel_2">OFFSET(#REF!,30,0,1,#REF!)</definedName>
    <definedName name="eel_3">OFFSET(#REF!,60,0,1,#REF!)</definedName>
    <definedName name="eel_4">OFFSET(#REF!,88,0,1,#REF!)</definedName>
    <definedName name="eelarve">#REF!</definedName>
    <definedName name="eelarve_kokku" localSheetId="0">#REF!</definedName>
    <definedName name="eelarve_kokku">#REF!</definedName>
    <definedName name="erikülgsednurkterased">#REF!</definedName>
    <definedName name="erikülgsednurkterased140">#REF!</definedName>
    <definedName name="erikülgsednurkterased70">#REF!</definedName>
    <definedName name="Etapp" localSheetId="0">#REF!</definedName>
    <definedName name="Etapp">#REF!</definedName>
    <definedName name="fi">#REF!</definedName>
    <definedName name="fiboseinad">#REF!</definedName>
    <definedName name="haldur">#REF!</definedName>
    <definedName name="HEA">#REF!</definedName>
    <definedName name="HEB">#REF!</definedName>
    <definedName name="hind">#REF!</definedName>
    <definedName name="hinnang_asukoha_analüüs">#REF!</definedName>
    <definedName name="hüvitamine">#REF!</definedName>
    <definedName name="IPE">#REF!</definedName>
    <definedName name="Jum_osa">#REF!</definedName>
    <definedName name="karkass">#REF!</definedName>
    <definedName name="karkassilisa">#REF!</definedName>
    <definedName name="katus">#REF!</definedName>
    <definedName name="kestvus">#REF!</definedName>
    <definedName name="kestvus2">#REF!</definedName>
    <definedName name="Kinnistu">#REF!</definedName>
    <definedName name="Kinnistud">#REF!</definedName>
    <definedName name="kipsilisa">#REF!</definedName>
    <definedName name="kipsvaheseinad">#REF!</definedName>
    <definedName name="kogu_eelarve_ületamine">#REF!</definedName>
    <definedName name="koo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ik">#REF!</definedName>
    <definedName name="LISA">#REF!</definedName>
    <definedName name="lisakatuslagi">#REF!</definedName>
    <definedName name="ltasu">#REF!</definedName>
    <definedName name="Maksumus">#REF!</definedName>
    <definedName name="maksuvaba">#REF!</definedName>
    <definedName name="max.parkimiskoha_maksumus" localSheetId="0">#REF!</definedName>
    <definedName name="max.parkimiskoha_maksumus">#REF!</definedName>
    <definedName name="minist">#REF!</definedName>
    <definedName name="mullatööd">#REF!</definedName>
    <definedName name="nelikanttoru">#REF!</definedName>
    <definedName name="nelikanttoru150">#REF!</definedName>
    <definedName name="nelikanttoru30">#REF!</definedName>
    <definedName name="netopind">#REF!</definedName>
    <definedName name="Number">#REF!</definedName>
    <definedName name="objekt" localSheetId="0">#REF!</definedName>
    <definedName name="objekt">#REF!</definedName>
    <definedName name="objekt_ruumide_sobivus" localSheetId="0">#REF!</definedName>
    <definedName name="objekt_ruumide_sobivus">#REF!</definedName>
    <definedName name="objekti_aadress" localSheetId="0">#REF!</definedName>
    <definedName name="objekti_aadress">#REF!</definedName>
    <definedName name="pakkujad_kogemus" localSheetId="0">#REF!</definedName>
    <definedName name="pakkujad_kogemus">#REF!</definedName>
    <definedName name="paneelsein">#REF!</definedName>
    <definedName name="paneelsein3">#REF!</definedName>
    <definedName name="pealkirjad" localSheetId="0">#REF!</definedName>
    <definedName name="pealkirjad">#REF!</definedName>
    <definedName name="pealkirjad_kogemus" localSheetId="0">#REF!</definedName>
    <definedName name="pealkirjad_kogemus">#REF!</definedName>
    <definedName name="pealkirjad_ruumide_sobivus" localSheetId="0">#REF!</definedName>
    <definedName name="pealkirjad_ruumide_sobivus">#REF!</definedName>
    <definedName name="Periood">#REF!</definedName>
    <definedName name="piirkond">#REF!</definedName>
    <definedName name="plekkkatus">#REF!</definedName>
    <definedName name="plekksein">#REF!</definedName>
    <definedName name="pr_list">OFFSET(#REF!,0,0,#REF!-4,1)</definedName>
    <definedName name="pr_reg">OFFSET(#REF!,0,0,#REF!+1,1)</definedName>
    <definedName name="pro_1">OFFSET(#REF!,2,0,1,#REF!)</definedName>
    <definedName name="pro_2">OFFSET(#REF!,31,0,1,#REF!)</definedName>
    <definedName name="pro_3">OFFSET(#REF!,61,0,1,#REF!)</definedName>
    <definedName name="pro_4">OFFSET(#REF!,89,0,1,#REF!)</definedName>
    <definedName name="prognoos_ilma_meeskonna_ja_yldkuludeta" localSheetId="0">#REF!</definedName>
    <definedName name="prognoos_ilma_meeskonna_ja_yldkuludeta">#REF!</definedName>
    <definedName name="prognoos_ilma_yldkuludeta" localSheetId="0">#REF!</definedName>
    <definedName name="prognoos_ilma_yldkuludeta">#REF!</definedName>
    <definedName name="prognoos_ilma_yldkuludeta_kokku_rahavoos" localSheetId="0">#REF!</definedName>
    <definedName name="prognoos_ilma_yldkuludeta_kokku_rahavoos">#REF!</definedName>
    <definedName name="prognoos_kokku" localSheetId="0">#REF!</definedName>
    <definedName name="prognoos_kokku">#REF!</definedName>
    <definedName name="prognoos_kokku_koos_sissevool" localSheetId="0">#REF!</definedName>
    <definedName name="prognoos_kokku_koos_sissevool">#REF!</definedName>
    <definedName name="prognoosi_muutmise_aeg" localSheetId="0">#REF!</definedName>
    <definedName name="prognoosi_muutmise_aeg">#REF!</definedName>
    <definedName name="prognoosi_periood" localSheetId="0">#REF!</definedName>
    <definedName name="prognoosi_periood">#REF!</definedName>
    <definedName name="projekti_nimi" localSheetId="0">#REF!</definedName>
    <definedName name="projekti_nimi">#REF!</definedName>
    <definedName name="projekti_nr" localSheetId="0">#REF!</definedName>
    <definedName name="projekti_nr">#REF!</definedName>
    <definedName name="protsent">#REF!</definedName>
    <definedName name="punktid_asukohahinnang">#REF!</definedName>
    <definedName name="põrand">#REF!</definedName>
    <definedName name="Rahastusallikad">#REF!</definedName>
    <definedName name="Reserv" localSheetId="0">#REF!</definedName>
    <definedName name="Reserv">#REF!</definedName>
    <definedName name="ryytelkond">#REF!</definedName>
    <definedName name="sdfds">#REF!</definedName>
    <definedName name="seinad">#REF!</definedName>
    <definedName name="seintelisa">#REF!</definedName>
    <definedName name="siseviimistlus">#REF!</definedName>
    <definedName name="sissevool" localSheetId="0">#REF!</definedName>
    <definedName name="sissevool">#REF!</definedName>
    <definedName name="sisu">#REF!</definedName>
    <definedName name="SOTS">#REF!</definedName>
    <definedName name="suletud_netopind" localSheetId="0">#REF!</definedName>
    <definedName name="suletud_netopind">#REF!</definedName>
    <definedName name="suurim_eelarverea_yletamine">#REF!</definedName>
    <definedName name="Tabel">#REF!</definedName>
    <definedName name="tala">#REF!</definedName>
    <definedName name="TASU">#REF!</definedName>
    <definedName name="teg">OFFSET(#REF!,0,#REF!,1,#REF!)</definedName>
    <definedName name="teg_1">OFFSET(#REF!,0,0,1,#REF!)</definedName>
    <definedName name="teg_2">OFFSET(#REF!,29,0,1,#REF!)</definedName>
    <definedName name="teg_3">OFFSET(#REF!,59,0,1,#REF!)</definedName>
    <definedName name="teg_4">OFFSET(#REF!,87,0,1,#REF!)</definedName>
    <definedName name="Tehnoloog">#REF!</definedName>
    <definedName name="Tellija">#REF!</definedName>
    <definedName name="tellisseinad">#REF!</definedName>
    <definedName name="terastalad">#REF!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7" i="1"/>
  <c r="N253" i="2" l="1"/>
  <c r="AD249" i="2"/>
  <c r="AJ249" i="2" s="1"/>
  <c r="AC249" i="2"/>
  <c r="AB249" i="2"/>
  <c r="AA249" i="2"/>
  <c r="Z249" i="2"/>
  <c r="X249" i="2"/>
  <c r="V249" i="2"/>
  <c r="T249" i="2"/>
  <c r="R249" i="2"/>
  <c r="P249" i="2"/>
  <c r="AH249" i="2" s="1"/>
  <c r="N249" i="2"/>
  <c r="AG249" i="2" s="1"/>
  <c r="L249" i="2"/>
  <c r="AF249" i="2" s="1"/>
  <c r="J249" i="2"/>
  <c r="D249" i="2"/>
  <c r="F249" i="2" s="1"/>
  <c r="X248" i="2"/>
  <c r="X253" i="2" s="1"/>
  <c r="V248" i="2"/>
  <c r="V253" i="2" s="1"/>
  <c r="T248" i="2"/>
  <c r="R248" i="2"/>
  <c r="R253" i="2" s="1"/>
  <c r="P248" i="2"/>
  <c r="P253" i="2" s="1"/>
  <c r="N248" i="2"/>
  <c r="L248" i="2"/>
  <c r="F248" i="2"/>
  <c r="F253" i="2" s="1"/>
  <c r="D248" i="2"/>
  <c r="J248" i="2" s="1"/>
  <c r="X247" i="2"/>
  <c r="V247" i="2"/>
  <c r="T247" i="2"/>
  <c r="R247" i="2"/>
  <c r="P247" i="2"/>
  <c r="N247" i="2"/>
  <c r="L247" i="2"/>
  <c r="D247" i="2"/>
  <c r="J247" i="2" s="1"/>
  <c r="X246" i="2"/>
  <c r="V246" i="2"/>
  <c r="T246" i="2"/>
  <c r="R246" i="2"/>
  <c r="P246" i="2"/>
  <c r="N246" i="2"/>
  <c r="L246" i="2"/>
  <c r="F246" i="2"/>
  <c r="D246" i="2"/>
  <c r="J246" i="2" s="1"/>
  <c r="X245" i="2"/>
  <c r="V245" i="2"/>
  <c r="T245" i="2"/>
  <c r="R245" i="2"/>
  <c r="P245" i="2"/>
  <c r="N245" i="2"/>
  <c r="L245" i="2"/>
  <c r="J245" i="2"/>
  <c r="F245" i="2"/>
  <c r="D245" i="2"/>
  <c r="AD244" i="2"/>
  <c r="Z244" i="2"/>
  <c r="X244" i="2"/>
  <c r="AJ244" i="2" s="1"/>
  <c r="V244" i="2"/>
  <c r="T244" i="2"/>
  <c r="R244" i="2"/>
  <c r="P244" i="2"/>
  <c r="N244" i="2"/>
  <c r="L244" i="2"/>
  <c r="AF244" i="2" s="1"/>
  <c r="J244" i="2"/>
  <c r="D244" i="2"/>
  <c r="F244" i="2" s="1"/>
  <c r="AD243" i="2"/>
  <c r="AC243" i="2"/>
  <c r="AI243" i="2" s="1"/>
  <c r="AB243" i="2"/>
  <c r="AA243" i="2"/>
  <c r="Z243" i="2"/>
  <c r="X243" i="2"/>
  <c r="AJ243" i="2" s="1"/>
  <c r="V243" i="2"/>
  <c r="T243" i="2"/>
  <c r="R243" i="2"/>
  <c r="P243" i="2"/>
  <c r="N243" i="2"/>
  <c r="AG243" i="2" s="1"/>
  <c r="L243" i="2"/>
  <c r="AF243" i="2" s="1"/>
  <c r="J243" i="2"/>
  <c r="D243" i="2"/>
  <c r="F243" i="2" s="1"/>
  <c r="X242" i="2"/>
  <c r="V242" i="2"/>
  <c r="T242" i="2"/>
  <c r="R242" i="2"/>
  <c r="P242" i="2"/>
  <c r="N242" i="2"/>
  <c r="L242" i="2"/>
  <c r="D242" i="2"/>
  <c r="J242" i="2" s="1"/>
  <c r="X241" i="2"/>
  <c r="V241" i="2"/>
  <c r="T241" i="2"/>
  <c r="R241" i="2"/>
  <c r="P241" i="2"/>
  <c r="N241" i="2"/>
  <c r="L241" i="2"/>
  <c r="F241" i="2"/>
  <c r="D241" i="2"/>
  <c r="J241" i="2" s="1"/>
  <c r="AD240" i="2"/>
  <c r="AC240" i="2"/>
  <c r="AB240" i="2"/>
  <c r="AA240" i="2"/>
  <c r="Z240" i="2"/>
  <c r="X240" i="2"/>
  <c r="AJ240" i="2" s="1"/>
  <c r="V240" i="2"/>
  <c r="T240" i="2"/>
  <c r="R240" i="2"/>
  <c r="AI240" i="2" s="1"/>
  <c r="P240" i="2"/>
  <c r="AH240" i="2" s="1"/>
  <c r="N240" i="2"/>
  <c r="L240" i="2"/>
  <c r="AF240" i="2" s="1"/>
  <c r="F240" i="2"/>
  <c r="D240" i="2"/>
  <c r="J240" i="2" s="1"/>
  <c r="AF239" i="2"/>
  <c r="AD239" i="2"/>
  <c r="Z239" i="2"/>
  <c r="X239" i="2"/>
  <c r="V239" i="2"/>
  <c r="T239" i="2"/>
  <c r="R239" i="2"/>
  <c r="P239" i="2"/>
  <c r="N239" i="2"/>
  <c r="L239" i="2"/>
  <c r="D239" i="2"/>
  <c r="X238" i="2"/>
  <c r="V238" i="2"/>
  <c r="T238" i="2"/>
  <c r="R238" i="2"/>
  <c r="P238" i="2"/>
  <c r="N238" i="2"/>
  <c r="L238" i="2"/>
  <c r="F238" i="2"/>
  <c r="D238" i="2"/>
  <c r="J238" i="2" s="1"/>
  <c r="X237" i="2"/>
  <c r="V237" i="2"/>
  <c r="T237" i="2"/>
  <c r="R237" i="2"/>
  <c r="P237" i="2"/>
  <c r="N237" i="2"/>
  <c r="L237" i="2"/>
  <c r="D237" i="2"/>
  <c r="J237" i="2" s="1"/>
  <c r="AD236" i="2"/>
  <c r="Z236" i="2"/>
  <c r="AF236" i="2" s="1"/>
  <c r="X236" i="2"/>
  <c r="V236" i="2"/>
  <c r="T236" i="2"/>
  <c r="R236" i="2"/>
  <c r="P236" i="2"/>
  <c r="N236" i="2"/>
  <c r="L236" i="2"/>
  <c r="D236" i="2"/>
  <c r="J236" i="2" s="1"/>
  <c r="X235" i="2"/>
  <c r="V235" i="2"/>
  <c r="T235" i="2"/>
  <c r="R235" i="2"/>
  <c r="P235" i="2"/>
  <c r="N235" i="2"/>
  <c r="L235" i="2"/>
  <c r="D235" i="2"/>
  <c r="J235" i="2" s="1"/>
  <c r="AD234" i="2"/>
  <c r="Z234" i="2"/>
  <c r="X234" i="2"/>
  <c r="V234" i="2"/>
  <c r="T234" i="2"/>
  <c r="R234" i="2"/>
  <c r="P234" i="2"/>
  <c r="N234" i="2"/>
  <c r="L234" i="2"/>
  <c r="AF234" i="2" s="1"/>
  <c r="D234" i="2"/>
  <c r="J234" i="2" s="1"/>
  <c r="X233" i="2"/>
  <c r="V233" i="2"/>
  <c r="T233" i="2"/>
  <c r="R233" i="2"/>
  <c r="P233" i="2"/>
  <c r="N233" i="2"/>
  <c r="L233" i="2"/>
  <c r="D233" i="2"/>
  <c r="F233" i="2" s="1"/>
  <c r="AD232" i="2"/>
  <c r="AC232" i="2"/>
  <c r="AB232" i="2"/>
  <c r="AH232" i="2" s="1"/>
  <c r="AA232" i="2"/>
  <c r="AG232" i="2" s="1"/>
  <c r="Z232" i="2"/>
  <c r="X232" i="2"/>
  <c r="V232" i="2"/>
  <c r="AE232" i="2" s="1"/>
  <c r="T232" i="2"/>
  <c r="R232" i="2"/>
  <c r="AI232" i="2" s="1"/>
  <c r="P232" i="2"/>
  <c r="N232" i="2"/>
  <c r="L232" i="2"/>
  <c r="AF232" i="2" s="1"/>
  <c r="F232" i="2"/>
  <c r="D232" i="2"/>
  <c r="J232" i="2" s="1"/>
  <c r="AD231" i="2"/>
  <c r="AJ231" i="2" s="1"/>
  <c r="AC231" i="2"/>
  <c r="AB231" i="2"/>
  <c r="AA231" i="2"/>
  <c r="Z231" i="2"/>
  <c r="X231" i="2"/>
  <c r="V231" i="2"/>
  <c r="T231" i="2"/>
  <c r="R231" i="2"/>
  <c r="AI231" i="2" s="1"/>
  <c r="P231" i="2"/>
  <c r="N231" i="2"/>
  <c r="L231" i="2"/>
  <c r="AF231" i="2" s="1"/>
  <c r="D231" i="2"/>
  <c r="J231" i="2" s="1"/>
  <c r="AD230" i="2"/>
  <c r="AC230" i="2"/>
  <c r="AI230" i="2" s="1"/>
  <c r="AB230" i="2"/>
  <c r="AA230" i="2"/>
  <c r="Z230" i="2"/>
  <c r="X230" i="2"/>
  <c r="AJ230" i="2" s="1"/>
  <c r="V230" i="2"/>
  <c r="T230" i="2"/>
  <c r="R230" i="2"/>
  <c r="P230" i="2"/>
  <c r="AH230" i="2" s="1"/>
  <c r="N230" i="2"/>
  <c r="L230" i="2"/>
  <c r="AF230" i="2" s="1"/>
  <c r="D230" i="2"/>
  <c r="J230" i="2" s="1"/>
  <c r="AD229" i="2"/>
  <c r="AC229" i="2"/>
  <c r="AI229" i="2" s="1"/>
  <c r="AB229" i="2"/>
  <c r="AA229" i="2"/>
  <c r="AG229" i="2" s="1"/>
  <c r="Z229" i="2"/>
  <c r="AF229" i="2" s="1"/>
  <c r="X229" i="2"/>
  <c r="AJ229" i="2" s="1"/>
  <c r="V229" i="2"/>
  <c r="T229" i="2"/>
  <c r="R229" i="2"/>
  <c r="P229" i="2"/>
  <c r="AH229" i="2" s="1"/>
  <c r="N229" i="2"/>
  <c r="L229" i="2"/>
  <c r="J229" i="2"/>
  <c r="D229" i="2"/>
  <c r="F229" i="2" s="1"/>
  <c r="AD228" i="2"/>
  <c r="AC228" i="2"/>
  <c r="AB228" i="2"/>
  <c r="AA228" i="2"/>
  <c r="Z228" i="2"/>
  <c r="X228" i="2"/>
  <c r="AJ228" i="2" s="1"/>
  <c r="V228" i="2"/>
  <c r="T228" i="2"/>
  <c r="R228" i="2"/>
  <c r="AI228" i="2" s="1"/>
  <c r="P228" i="2"/>
  <c r="N228" i="2"/>
  <c r="AG228" i="2" s="1"/>
  <c r="L228" i="2"/>
  <c r="D228" i="2"/>
  <c r="F228" i="2" s="1"/>
  <c r="X227" i="2"/>
  <c r="V227" i="2"/>
  <c r="T227" i="2"/>
  <c r="R227" i="2"/>
  <c r="P227" i="2"/>
  <c r="N227" i="2"/>
  <c r="L227" i="2"/>
  <c r="J227" i="2"/>
  <c r="D227" i="2"/>
  <c r="F227" i="2" s="1"/>
  <c r="AD226" i="2"/>
  <c r="AC226" i="2"/>
  <c r="AB226" i="2"/>
  <c r="AA226" i="2"/>
  <c r="Z226" i="2"/>
  <c r="X226" i="2"/>
  <c r="AJ226" i="2" s="1"/>
  <c r="V226" i="2"/>
  <c r="T226" i="2"/>
  <c r="R226" i="2"/>
  <c r="P226" i="2"/>
  <c r="N226" i="2"/>
  <c r="AG226" i="2" s="1"/>
  <c r="L226" i="2"/>
  <c r="AF226" i="2" s="1"/>
  <c r="F226" i="2"/>
  <c r="D226" i="2"/>
  <c r="J226" i="2" s="1"/>
  <c r="X225" i="2"/>
  <c r="V225" i="2"/>
  <c r="T225" i="2"/>
  <c r="R225" i="2"/>
  <c r="P225" i="2"/>
  <c r="N225" i="2"/>
  <c r="L225" i="2"/>
  <c r="F225" i="2"/>
  <c r="D225" i="2"/>
  <c r="J225" i="2" s="1"/>
  <c r="AD224" i="2"/>
  <c r="Z224" i="2"/>
  <c r="X224" i="2"/>
  <c r="AJ224" i="2" s="1"/>
  <c r="V224" i="2"/>
  <c r="T224" i="2"/>
  <c r="R224" i="2"/>
  <c r="P224" i="2"/>
  <c r="N224" i="2"/>
  <c r="L224" i="2"/>
  <c r="J224" i="2"/>
  <c r="D224" i="2"/>
  <c r="F224" i="2" s="1"/>
  <c r="AF223" i="2"/>
  <c r="AD223" i="2"/>
  <c r="AC223" i="2"/>
  <c r="AB223" i="2"/>
  <c r="AA223" i="2"/>
  <c r="Z223" i="2"/>
  <c r="X223" i="2"/>
  <c r="V223" i="2"/>
  <c r="T223" i="2"/>
  <c r="R223" i="2"/>
  <c r="AI223" i="2" s="1"/>
  <c r="P223" i="2"/>
  <c r="N223" i="2"/>
  <c r="L223" i="2"/>
  <c r="D223" i="2"/>
  <c r="X222" i="2"/>
  <c r="V222" i="2"/>
  <c r="T222" i="2"/>
  <c r="R222" i="2"/>
  <c r="P222" i="2"/>
  <c r="N222" i="2"/>
  <c r="L222" i="2"/>
  <c r="D222" i="2"/>
  <c r="J222" i="2" s="1"/>
  <c r="X221" i="2"/>
  <c r="V221" i="2"/>
  <c r="T221" i="2"/>
  <c r="R221" i="2"/>
  <c r="P221" i="2"/>
  <c r="N221" i="2"/>
  <c r="L221" i="2"/>
  <c r="D221" i="2"/>
  <c r="J221" i="2" s="1"/>
  <c r="X220" i="2"/>
  <c r="V220" i="2"/>
  <c r="T220" i="2"/>
  <c r="R220" i="2"/>
  <c r="P220" i="2"/>
  <c r="N220" i="2"/>
  <c r="L220" i="2"/>
  <c r="D220" i="2"/>
  <c r="J220" i="2" s="1"/>
  <c r="AJ219" i="2"/>
  <c r="AI219" i="2"/>
  <c r="AD219" i="2"/>
  <c r="AC219" i="2"/>
  <c r="AB219" i="2"/>
  <c r="AA219" i="2"/>
  <c r="Z219" i="2"/>
  <c r="X219" i="2"/>
  <c r="V219" i="2"/>
  <c r="T219" i="2"/>
  <c r="R219" i="2"/>
  <c r="P219" i="2"/>
  <c r="AH219" i="2" s="1"/>
  <c r="N219" i="2"/>
  <c r="AG219" i="2" s="1"/>
  <c r="L219" i="2"/>
  <c r="AF219" i="2" s="1"/>
  <c r="D219" i="2"/>
  <c r="F219" i="2" s="1"/>
  <c r="AF218" i="2"/>
  <c r="AD218" i="2"/>
  <c r="Z218" i="2"/>
  <c r="X218" i="2"/>
  <c r="AJ218" i="2" s="1"/>
  <c r="V218" i="2"/>
  <c r="T218" i="2"/>
  <c r="R218" i="2"/>
  <c r="P218" i="2"/>
  <c r="N218" i="2"/>
  <c r="L218" i="2"/>
  <c r="F218" i="2"/>
  <c r="D218" i="2"/>
  <c r="J218" i="2" s="1"/>
  <c r="AD217" i="2"/>
  <c r="AC217" i="2"/>
  <c r="AB217" i="2"/>
  <c r="AA217" i="2"/>
  <c r="Z217" i="2"/>
  <c r="X217" i="2"/>
  <c r="V217" i="2"/>
  <c r="T217" i="2"/>
  <c r="R217" i="2"/>
  <c r="P217" i="2"/>
  <c r="AH217" i="2" s="1"/>
  <c r="N217" i="2"/>
  <c r="L217" i="2"/>
  <c r="J217" i="2"/>
  <c r="D217" i="2"/>
  <c r="F217" i="2" s="1"/>
  <c r="X216" i="2"/>
  <c r="V216" i="2"/>
  <c r="T216" i="2"/>
  <c r="R216" i="2"/>
  <c r="P216" i="2"/>
  <c r="N216" i="2"/>
  <c r="L216" i="2"/>
  <c r="D216" i="2"/>
  <c r="J216" i="2" s="1"/>
  <c r="AD215" i="2"/>
  <c r="AC215" i="2"/>
  <c r="AB215" i="2"/>
  <c r="AA215" i="2"/>
  <c r="Z215" i="2"/>
  <c r="X215" i="2"/>
  <c r="AJ215" i="2" s="1"/>
  <c r="V215" i="2"/>
  <c r="T215" i="2"/>
  <c r="R215" i="2"/>
  <c r="AI215" i="2" s="1"/>
  <c r="P215" i="2"/>
  <c r="AH215" i="2" s="1"/>
  <c r="N215" i="2"/>
  <c r="AG215" i="2" s="1"/>
  <c r="L215" i="2"/>
  <c r="AF215" i="2" s="1"/>
  <c r="D215" i="2"/>
  <c r="J215" i="2" s="1"/>
  <c r="AD214" i="2"/>
  <c r="AC214" i="2"/>
  <c r="AB214" i="2"/>
  <c r="AA214" i="2"/>
  <c r="Z214" i="2"/>
  <c r="X214" i="2"/>
  <c r="AJ214" i="2" s="1"/>
  <c r="V214" i="2"/>
  <c r="T214" i="2"/>
  <c r="R214" i="2"/>
  <c r="AI214" i="2" s="1"/>
  <c r="P214" i="2"/>
  <c r="N214" i="2"/>
  <c r="L214" i="2"/>
  <c r="D214" i="2"/>
  <c r="J214" i="2" s="1"/>
  <c r="AH213" i="2"/>
  <c r="AD213" i="2"/>
  <c r="AC213" i="2"/>
  <c r="AB213" i="2"/>
  <c r="AA213" i="2"/>
  <c r="Z213" i="2"/>
  <c r="X213" i="2"/>
  <c r="V213" i="2"/>
  <c r="T213" i="2"/>
  <c r="AE213" i="2" s="1"/>
  <c r="R213" i="2"/>
  <c r="P213" i="2"/>
  <c r="N213" i="2"/>
  <c r="AG213" i="2" s="1"/>
  <c r="L213" i="2"/>
  <c r="AF213" i="2" s="1"/>
  <c r="J213" i="2"/>
  <c r="D213" i="2"/>
  <c r="F213" i="2" s="1"/>
  <c r="AD212" i="2"/>
  <c r="AC212" i="2"/>
  <c r="AB212" i="2"/>
  <c r="AA212" i="2"/>
  <c r="Z212" i="2"/>
  <c r="X212" i="2"/>
  <c r="AJ212" i="2" s="1"/>
  <c r="V212" i="2"/>
  <c r="T212" i="2"/>
  <c r="R212" i="2"/>
  <c r="P212" i="2"/>
  <c r="AH212" i="2" s="1"/>
  <c r="N212" i="2"/>
  <c r="AG212" i="2" s="1"/>
  <c r="L212" i="2"/>
  <c r="AF212" i="2" s="1"/>
  <c r="D212" i="2"/>
  <c r="F212" i="2" s="1"/>
  <c r="AD211" i="2"/>
  <c r="Z211" i="2"/>
  <c r="X211" i="2"/>
  <c r="AJ211" i="2" s="1"/>
  <c r="V211" i="2"/>
  <c r="T211" i="2"/>
  <c r="R211" i="2"/>
  <c r="P211" i="2"/>
  <c r="N211" i="2"/>
  <c r="L211" i="2"/>
  <c r="J211" i="2"/>
  <c r="D211" i="2"/>
  <c r="F211" i="2" s="1"/>
  <c r="AG210" i="2"/>
  <c r="AF210" i="2"/>
  <c r="AD210" i="2"/>
  <c r="AC210" i="2"/>
  <c r="AB210" i="2"/>
  <c r="AA210" i="2"/>
  <c r="Z210" i="2"/>
  <c r="X210" i="2"/>
  <c r="V210" i="2"/>
  <c r="T210" i="2"/>
  <c r="R210" i="2"/>
  <c r="P210" i="2"/>
  <c r="N210" i="2"/>
  <c r="L210" i="2"/>
  <c r="D210" i="2"/>
  <c r="J210" i="2" s="1"/>
  <c r="AD209" i="2"/>
  <c r="AJ209" i="2" s="1"/>
  <c r="AC209" i="2"/>
  <c r="AI209" i="2" s="1"/>
  <c r="AB209" i="2"/>
  <c r="AA209" i="2"/>
  <c r="Z209" i="2"/>
  <c r="X209" i="2"/>
  <c r="V209" i="2"/>
  <c r="T209" i="2"/>
  <c r="R209" i="2"/>
  <c r="P209" i="2"/>
  <c r="N209" i="2"/>
  <c r="AG209" i="2" s="1"/>
  <c r="L209" i="2"/>
  <c r="D209" i="2"/>
  <c r="J209" i="2" s="1"/>
  <c r="AD208" i="2"/>
  <c r="AC208" i="2"/>
  <c r="AB208" i="2"/>
  <c r="AA208" i="2"/>
  <c r="Z208" i="2"/>
  <c r="X208" i="2"/>
  <c r="V208" i="2"/>
  <c r="T208" i="2"/>
  <c r="R208" i="2"/>
  <c r="P208" i="2"/>
  <c r="AH208" i="2" s="1"/>
  <c r="N208" i="2"/>
  <c r="L208" i="2"/>
  <c r="D208" i="2"/>
  <c r="J208" i="2" s="1"/>
  <c r="AD207" i="2"/>
  <c r="AC207" i="2"/>
  <c r="AB207" i="2"/>
  <c r="AA207" i="2"/>
  <c r="Z207" i="2"/>
  <c r="X207" i="2"/>
  <c r="V207" i="2"/>
  <c r="T207" i="2"/>
  <c r="R207" i="2"/>
  <c r="P207" i="2"/>
  <c r="N207" i="2"/>
  <c r="L207" i="2"/>
  <c r="AF207" i="2" s="1"/>
  <c r="D207" i="2"/>
  <c r="AD206" i="2"/>
  <c r="AC206" i="2"/>
  <c r="AB206" i="2"/>
  <c r="AA206" i="2"/>
  <c r="Z206" i="2"/>
  <c r="X206" i="2"/>
  <c r="AJ206" i="2" s="1"/>
  <c r="V206" i="2"/>
  <c r="T206" i="2"/>
  <c r="R206" i="2"/>
  <c r="P206" i="2"/>
  <c r="N206" i="2"/>
  <c r="L206" i="2"/>
  <c r="AF206" i="2" s="1"/>
  <c r="D206" i="2"/>
  <c r="J206" i="2" s="1"/>
  <c r="AD205" i="2"/>
  <c r="AC205" i="2"/>
  <c r="AB205" i="2"/>
  <c r="AA205" i="2"/>
  <c r="Z205" i="2"/>
  <c r="AF205" i="2" s="1"/>
  <c r="X205" i="2"/>
  <c r="AJ205" i="2" s="1"/>
  <c r="V205" i="2"/>
  <c r="T205" i="2"/>
  <c r="R205" i="2"/>
  <c r="AI205" i="2" s="1"/>
  <c r="P205" i="2"/>
  <c r="N205" i="2"/>
  <c r="AG205" i="2" s="1"/>
  <c r="L205" i="2"/>
  <c r="D205" i="2"/>
  <c r="F205" i="2" s="1"/>
  <c r="AD204" i="2"/>
  <c r="AC204" i="2"/>
  <c r="AB204" i="2"/>
  <c r="AA204" i="2"/>
  <c r="Z204" i="2"/>
  <c r="AF204" i="2" s="1"/>
  <c r="X204" i="2"/>
  <c r="AJ204" i="2" s="1"/>
  <c r="V204" i="2"/>
  <c r="T204" i="2"/>
  <c r="R204" i="2"/>
  <c r="AI204" i="2" s="1"/>
  <c r="P204" i="2"/>
  <c r="N204" i="2"/>
  <c r="L204" i="2"/>
  <c r="D204" i="2"/>
  <c r="J204" i="2" s="1"/>
  <c r="AD203" i="2"/>
  <c r="AC203" i="2"/>
  <c r="AB203" i="2"/>
  <c r="AH203" i="2" s="1"/>
  <c r="AA203" i="2"/>
  <c r="Z203" i="2"/>
  <c r="AF203" i="2" s="1"/>
  <c r="X203" i="2"/>
  <c r="AJ203" i="2" s="1"/>
  <c r="V203" i="2"/>
  <c r="T203" i="2"/>
  <c r="AE203" i="2" s="1"/>
  <c r="R203" i="2"/>
  <c r="AI203" i="2" s="1"/>
  <c r="P203" i="2"/>
  <c r="N203" i="2"/>
  <c r="L203" i="2"/>
  <c r="D203" i="2"/>
  <c r="J203" i="2" s="1"/>
  <c r="AF202" i="2"/>
  <c r="AD202" i="2"/>
  <c r="AC202" i="2"/>
  <c r="AB202" i="2"/>
  <c r="AA202" i="2"/>
  <c r="Z202" i="2"/>
  <c r="X202" i="2"/>
  <c r="AJ202" i="2" s="1"/>
  <c r="V202" i="2"/>
  <c r="T202" i="2"/>
  <c r="AE202" i="2" s="1"/>
  <c r="R202" i="2"/>
  <c r="P202" i="2"/>
  <c r="AH202" i="2" s="1"/>
  <c r="N202" i="2"/>
  <c r="AG202" i="2" s="1"/>
  <c r="L202" i="2"/>
  <c r="D202" i="2"/>
  <c r="J202" i="2" s="1"/>
  <c r="AD201" i="2"/>
  <c r="AJ201" i="2" s="1"/>
  <c r="AC201" i="2"/>
  <c r="AB201" i="2"/>
  <c r="AA201" i="2"/>
  <c r="Z201" i="2"/>
  <c r="X201" i="2"/>
  <c r="V201" i="2"/>
  <c r="T201" i="2"/>
  <c r="R201" i="2"/>
  <c r="P201" i="2"/>
  <c r="N201" i="2"/>
  <c r="L201" i="2"/>
  <c r="D201" i="2"/>
  <c r="F201" i="2" s="1"/>
  <c r="AG200" i="2"/>
  <c r="AD200" i="2"/>
  <c r="AC200" i="2"/>
  <c r="AB200" i="2"/>
  <c r="AH200" i="2" s="1"/>
  <c r="AA200" i="2"/>
  <c r="Z200" i="2"/>
  <c r="X200" i="2"/>
  <c r="V200" i="2"/>
  <c r="T200" i="2"/>
  <c r="R200" i="2"/>
  <c r="AI200" i="2" s="1"/>
  <c r="P200" i="2"/>
  <c r="N200" i="2"/>
  <c r="L200" i="2"/>
  <c r="J200" i="2"/>
  <c r="D200" i="2"/>
  <c r="F200" i="2" s="1"/>
  <c r="AD199" i="2"/>
  <c r="AC199" i="2"/>
  <c r="AB199" i="2"/>
  <c r="AA199" i="2"/>
  <c r="Z199" i="2"/>
  <c r="X199" i="2"/>
  <c r="AJ199" i="2" s="1"/>
  <c r="V199" i="2"/>
  <c r="T199" i="2"/>
  <c r="R199" i="2"/>
  <c r="P199" i="2"/>
  <c r="AH199" i="2" s="1"/>
  <c r="N199" i="2"/>
  <c r="L199" i="2"/>
  <c r="AF199" i="2" s="1"/>
  <c r="D199" i="2"/>
  <c r="AI198" i="2"/>
  <c r="AD198" i="2"/>
  <c r="AC198" i="2"/>
  <c r="AB198" i="2"/>
  <c r="AA198" i="2"/>
  <c r="Z198" i="2"/>
  <c r="X198" i="2"/>
  <c r="AJ198" i="2" s="1"/>
  <c r="V198" i="2"/>
  <c r="T198" i="2"/>
  <c r="R198" i="2"/>
  <c r="P198" i="2"/>
  <c r="N198" i="2"/>
  <c r="AG198" i="2" s="1"/>
  <c r="L198" i="2"/>
  <c r="F198" i="2"/>
  <c r="D198" i="2"/>
  <c r="J198" i="2" s="1"/>
  <c r="AG197" i="2"/>
  <c r="AD197" i="2"/>
  <c r="AC197" i="2"/>
  <c r="AB197" i="2"/>
  <c r="AA197" i="2"/>
  <c r="Z197" i="2"/>
  <c r="AF197" i="2" s="1"/>
  <c r="X197" i="2"/>
  <c r="V197" i="2"/>
  <c r="T197" i="2"/>
  <c r="R197" i="2"/>
  <c r="P197" i="2"/>
  <c r="AH197" i="2" s="1"/>
  <c r="N197" i="2"/>
  <c r="L197" i="2"/>
  <c r="J197" i="2"/>
  <c r="F197" i="2"/>
  <c r="D197" i="2"/>
  <c r="AJ196" i="2"/>
  <c r="AD196" i="2"/>
  <c r="AC196" i="2"/>
  <c r="AB196" i="2"/>
  <c r="AA196" i="2"/>
  <c r="Z196" i="2"/>
  <c r="X196" i="2"/>
  <c r="V196" i="2"/>
  <c r="T196" i="2"/>
  <c r="AE196" i="2" s="1"/>
  <c r="R196" i="2"/>
  <c r="AI196" i="2" s="1"/>
  <c r="P196" i="2"/>
  <c r="N196" i="2"/>
  <c r="AG196" i="2" s="1"/>
  <c r="L196" i="2"/>
  <c r="J196" i="2"/>
  <c r="D196" i="2"/>
  <c r="F196" i="2" s="1"/>
  <c r="AD195" i="2"/>
  <c r="AC195" i="2"/>
  <c r="AB195" i="2"/>
  <c r="AA195" i="2"/>
  <c r="Z195" i="2"/>
  <c r="X195" i="2"/>
  <c r="V195" i="2"/>
  <c r="T195" i="2"/>
  <c r="R195" i="2"/>
  <c r="AI195" i="2" s="1"/>
  <c r="P195" i="2"/>
  <c r="N195" i="2"/>
  <c r="L195" i="2"/>
  <c r="D195" i="2"/>
  <c r="F195" i="2" s="1"/>
  <c r="X194" i="2"/>
  <c r="V194" i="2"/>
  <c r="T194" i="2"/>
  <c r="R194" i="2"/>
  <c r="P194" i="2"/>
  <c r="N194" i="2"/>
  <c r="L194" i="2"/>
  <c r="D194" i="2"/>
  <c r="J194" i="2" s="1"/>
  <c r="X193" i="2"/>
  <c r="V193" i="2"/>
  <c r="T193" i="2"/>
  <c r="R193" i="2"/>
  <c r="P193" i="2"/>
  <c r="N193" i="2"/>
  <c r="L193" i="2"/>
  <c r="J193" i="2"/>
  <c r="F193" i="2"/>
  <c r="D193" i="2"/>
  <c r="X192" i="2"/>
  <c r="V192" i="2"/>
  <c r="T192" i="2"/>
  <c r="R192" i="2"/>
  <c r="P192" i="2"/>
  <c r="N192" i="2"/>
  <c r="L192" i="2"/>
  <c r="J192" i="2"/>
  <c r="F192" i="2"/>
  <c r="D192" i="2"/>
  <c r="X191" i="2"/>
  <c r="V191" i="2"/>
  <c r="T191" i="2"/>
  <c r="R191" i="2"/>
  <c r="P191" i="2"/>
  <c r="N191" i="2"/>
  <c r="L191" i="2"/>
  <c r="D191" i="2"/>
  <c r="X190" i="2"/>
  <c r="V190" i="2"/>
  <c r="T190" i="2"/>
  <c r="R190" i="2"/>
  <c r="P190" i="2"/>
  <c r="N190" i="2"/>
  <c r="L190" i="2"/>
  <c r="D190" i="2"/>
  <c r="J190" i="2" s="1"/>
  <c r="X189" i="2"/>
  <c r="V189" i="2"/>
  <c r="T189" i="2"/>
  <c r="R189" i="2"/>
  <c r="P189" i="2"/>
  <c r="N189" i="2"/>
  <c r="L189" i="2"/>
  <c r="J189" i="2"/>
  <c r="F189" i="2"/>
  <c r="D189" i="2"/>
  <c r="X188" i="2"/>
  <c r="V188" i="2"/>
  <c r="T188" i="2"/>
  <c r="R188" i="2"/>
  <c r="P188" i="2"/>
  <c r="N188" i="2"/>
  <c r="L188" i="2"/>
  <c r="D188" i="2"/>
  <c r="J188" i="2" s="1"/>
  <c r="AD187" i="2"/>
  <c r="Z187" i="2"/>
  <c r="X187" i="2"/>
  <c r="AJ187" i="2" s="1"/>
  <c r="V187" i="2"/>
  <c r="T187" i="2"/>
  <c r="R187" i="2"/>
  <c r="P187" i="2"/>
  <c r="N187" i="2"/>
  <c r="L187" i="2"/>
  <c r="AF187" i="2" s="1"/>
  <c r="D187" i="2"/>
  <c r="J187" i="2" s="1"/>
  <c r="AF186" i="2"/>
  <c r="AD186" i="2"/>
  <c r="AC186" i="2"/>
  <c r="AB186" i="2"/>
  <c r="AA186" i="2"/>
  <c r="Z186" i="2"/>
  <c r="X186" i="2"/>
  <c r="V186" i="2"/>
  <c r="T186" i="2"/>
  <c r="R186" i="2"/>
  <c r="AI186" i="2" s="1"/>
  <c r="P186" i="2"/>
  <c r="AH186" i="2" s="1"/>
  <c r="N186" i="2"/>
  <c r="L186" i="2"/>
  <c r="D186" i="2"/>
  <c r="J186" i="2" s="1"/>
  <c r="AD185" i="2"/>
  <c r="AC185" i="2"/>
  <c r="AB185" i="2"/>
  <c r="AA185" i="2"/>
  <c r="Z185" i="2"/>
  <c r="X185" i="2"/>
  <c r="V185" i="2"/>
  <c r="T185" i="2"/>
  <c r="R185" i="2"/>
  <c r="AI185" i="2" s="1"/>
  <c r="P185" i="2"/>
  <c r="N185" i="2"/>
  <c r="L185" i="2"/>
  <c r="D185" i="2"/>
  <c r="F185" i="2" s="1"/>
  <c r="AD184" i="2"/>
  <c r="AC184" i="2"/>
  <c r="AB184" i="2"/>
  <c r="AA184" i="2"/>
  <c r="Z184" i="2"/>
  <c r="X184" i="2"/>
  <c r="V184" i="2"/>
  <c r="T184" i="2"/>
  <c r="AE184" i="2" s="1"/>
  <c r="R184" i="2"/>
  <c r="AI184" i="2" s="1"/>
  <c r="P184" i="2"/>
  <c r="AH184" i="2" s="1"/>
  <c r="N184" i="2"/>
  <c r="L184" i="2"/>
  <c r="D184" i="2"/>
  <c r="J184" i="2" s="1"/>
  <c r="AD183" i="2"/>
  <c r="AC183" i="2"/>
  <c r="AI183" i="2" s="1"/>
  <c r="AB183" i="2"/>
  <c r="AA183" i="2"/>
  <c r="Z183" i="2"/>
  <c r="AF183" i="2" s="1"/>
  <c r="X183" i="2"/>
  <c r="AJ183" i="2" s="1"/>
  <c r="V183" i="2"/>
  <c r="T183" i="2"/>
  <c r="AE183" i="2" s="1"/>
  <c r="R183" i="2"/>
  <c r="P183" i="2"/>
  <c r="AH183" i="2" s="1"/>
  <c r="N183" i="2"/>
  <c r="L183" i="2"/>
  <c r="D183" i="2"/>
  <c r="AD182" i="2"/>
  <c r="AC182" i="2"/>
  <c r="AI182" i="2" s="1"/>
  <c r="AB182" i="2"/>
  <c r="AA182" i="2"/>
  <c r="Z182" i="2"/>
  <c r="X182" i="2"/>
  <c r="AJ182" i="2" s="1"/>
  <c r="V182" i="2"/>
  <c r="T182" i="2"/>
  <c r="R182" i="2"/>
  <c r="P182" i="2"/>
  <c r="N182" i="2"/>
  <c r="L182" i="2"/>
  <c r="J182" i="2"/>
  <c r="D182" i="2"/>
  <c r="F182" i="2" s="1"/>
  <c r="AD181" i="2"/>
  <c r="AC181" i="2"/>
  <c r="AB181" i="2"/>
  <c r="AA181" i="2"/>
  <c r="Z181" i="2"/>
  <c r="AF181" i="2" s="1"/>
  <c r="X181" i="2"/>
  <c r="V181" i="2"/>
  <c r="T181" i="2"/>
  <c r="R181" i="2"/>
  <c r="P181" i="2"/>
  <c r="AH181" i="2" s="1"/>
  <c r="N181" i="2"/>
  <c r="AG181" i="2" s="1"/>
  <c r="L181" i="2"/>
  <c r="D181" i="2"/>
  <c r="J181" i="2" s="1"/>
  <c r="AI180" i="2"/>
  <c r="AH180" i="2"/>
  <c r="AD180" i="2"/>
  <c r="AC180" i="2"/>
  <c r="AB180" i="2"/>
  <c r="AA180" i="2"/>
  <c r="Z180" i="2"/>
  <c r="X180" i="2"/>
  <c r="AJ180" i="2" s="1"/>
  <c r="V180" i="2"/>
  <c r="T180" i="2"/>
  <c r="R180" i="2"/>
  <c r="P180" i="2"/>
  <c r="N180" i="2"/>
  <c r="AG180" i="2" s="1"/>
  <c r="L180" i="2"/>
  <c r="J180" i="2"/>
  <c r="D180" i="2"/>
  <c r="F180" i="2" s="1"/>
  <c r="AJ179" i="2"/>
  <c r="AI179" i="2"/>
  <c r="AH179" i="2"/>
  <c r="AD179" i="2"/>
  <c r="AC179" i="2"/>
  <c r="AB179" i="2"/>
  <c r="AA179" i="2"/>
  <c r="Z179" i="2"/>
  <c r="X179" i="2"/>
  <c r="V179" i="2"/>
  <c r="T179" i="2"/>
  <c r="R179" i="2"/>
  <c r="P179" i="2"/>
  <c r="N179" i="2"/>
  <c r="L179" i="2"/>
  <c r="AF179" i="2" s="1"/>
  <c r="D179" i="2"/>
  <c r="F179" i="2" s="1"/>
  <c r="AG178" i="2"/>
  <c r="AF178" i="2"/>
  <c r="AD178" i="2"/>
  <c r="AC178" i="2"/>
  <c r="AB178" i="2"/>
  <c r="AA178" i="2"/>
  <c r="Z178" i="2"/>
  <c r="X178" i="2"/>
  <c r="V178" i="2"/>
  <c r="T178" i="2"/>
  <c r="R178" i="2"/>
  <c r="P178" i="2"/>
  <c r="AH178" i="2" s="1"/>
  <c r="N178" i="2"/>
  <c r="L178" i="2"/>
  <c r="D178" i="2"/>
  <c r="J178" i="2" s="1"/>
  <c r="AJ177" i="2"/>
  <c r="AD177" i="2"/>
  <c r="AC177" i="2"/>
  <c r="AB177" i="2"/>
  <c r="AA177" i="2"/>
  <c r="Z177" i="2"/>
  <c r="AE177" i="2" s="1"/>
  <c r="X177" i="2"/>
  <c r="V177" i="2"/>
  <c r="T177" i="2"/>
  <c r="R177" i="2"/>
  <c r="AI177" i="2" s="1"/>
  <c r="P177" i="2"/>
  <c r="N177" i="2"/>
  <c r="AG177" i="2" s="1"/>
  <c r="L177" i="2"/>
  <c r="D177" i="2"/>
  <c r="J177" i="2" s="1"/>
  <c r="X176" i="2"/>
  <c r="V176" i="2"/>
  <c r="T176" i="2"/>
  <c r="R176" i="2"/>
  <c r="P176" i="2"/>
  <c r="N176" i="2"/>
  <c r="L176" i="2"/>
  <c r="F176" i="2"/>
  <c r="D176" i="2"/>
  <c r="J176" i="2" s="1"/>
  <c r="AD175" i="2"/>
  <c r="AC175" i="2"/>
  <c r="AB175" i="2"/>
  <c r="AA175" i="2"/>
  <c r="Z175" i="2"/>
  <c r="AF175" i="2" s="1"/>
  <c r="X175" i="2"/>
  <c r="V175" i="2"/>
  <c r="T175" i="2"/>
  <c r="R175" i="2"/>
  <c r="AI175" i="2" s="1"/>
  <c r="P175" i="2"/>
  <c r="N175" i="2"/>
  <c r="L175" i="2"/>
  <c r="D175" i="2"/>
  <c r="AD174" i="2"/>
  <c r="Z174" i="2"/>
  <c r="X174" i="2"/>
  <c r="V174" i="2"/>
  <c r="T174" i="2"/>
  <c r="R174" i="2"/>
  <c r="P174" i="2"/>
  <c r="N174" i="2"/>
  <c r="L174" i="2"/>
  <c r="AF174" i="2" s="1"/>
  <c r="D174" i="2"/>
  <c r="J174" i="2" s="1"/>
  <c r="AD173" i="2"/>
  <c r="AC173" i="2"/>
  <c r="AB173" i="2"/>
  <c r="AA173" i="2"/>
  <c r="Z173" i="2"/>
  <c r="X173" i="2"/>
  <c r="AJ173" i="2" s="1"/>
  <c r="V173" i="2"/>
  <c r="T173" i="2"/>
  <c r="R173" i="2"/>
  <c r="P173" i="2"/>
  <c r="AH173" i="2" s="1"/>
  <c r="N173" i="2"/>
  <c r="AG173" i="2" s="1"/>
  <c r="L173" i="2"/>
  <c r="AF173" i="2" s="1"/>
  <c r="D173" i="2"/>
  <c r="J173" i="2" s="1"/>
  <c r="AD172" i="2"/>
  <c r="AE172" i="2" s="1"/>
  <c r="AC172" i="2"/>
  <c r="AB172" i="2"/>
  <c r="AA172" i="2"/>
  <c r="Z172" i="2"/>
  <c r="X172" i="2"/>
  <c r="V172" i="2"/>
  <c r="T172" i="2"/>
  <c r="R172" i="2"/>
  <c r="P172" i="2"/>
  <c r="N172" i="2"/>
  <c r="L172" i="2"/>
  <c r="D172" i="2"/>
  <c r="J172" i="2" s="1"/>
  <c r="AG171" i="2"/>
  <c r="AF171" i="2"/>
  <c r="AD171" i="2"/>
  <c r="AC171" i="2"/>
  <c r="AI171" i="2" s="1"/>
  <c r="AB171" i="2"/>
  <c r="AH171" i="2" s="1"/>
  <c r="AA171" i="2"/>
  <c r="Z171" i="2"/>
  <c r="X171" i="2"/>
  <c r="AJ171" i="2" s="1"/>
  <c r="V171" i="2"/>
  <c r="T171" i="2"/>
  <c r="R171" i="2"/>
  <c r="P171" i="2"/>
  <c r="N171" i="2"/>
  <c r="L171" i="2"/>
  <c r="D171" i="2"/>
  <c r="J171" i="2" s="1"/>
  <c r="AJ170" i="2"/>
  <c r="AF170" i="2"/>
  <c r="AD170" i="2"/>
  <c r="Z170" i="2"/>
  <c r="X170" i="2"/>
  <c r="V170" i="2"/>
  <c r="T170" i="2"/>
  <c r="R170" i="2"/>
  <c r="P170" i="2"/>
  <c r="N170" i="2"/>
  <c r="L170" i="2"/>
  <c r="D170" i="2"/>
  <c r="J170" i="2" s="1"/>
  <c r="AD169" i="2"/>
  <c r="Z169" i="2"/>
  <c r="X169" i="2"/>
  <c r="AJ169" i="2" s="1"/>
  <c r="V169" i="2"/>
  <c r="T169" i="2"/>
  <c r="R169" i="2"/>
  <c r="P169" i="2"/>
  <c r="N169" i="2"/>
  <c r="L169" i="2"/>
  <c r="J169" i="2"/>
  <c r="D169" i="2"/>
  <c r="F169" i="2" s="1"/>
  <c r="AD168" i="2"/>
  <c r="Z168" i="2"/>
  <c r="X168" i="2"/>
  <c r="AJ168" i="2" s="1"/>
  <c r="V168" i="2"/>
  <c r="T168" i="2"/>
  <c r="R168" i="2"/>
  <c r="P168" i="2"/>
  <c r="N168" i="2"/>
  <c r="L168" i="2"/>
  <c r="AF168" i="2" s="1"/>
  <c r="D168" i="2"/>
  <c r="F168" i="2" s="1"/>
  <c r="AD167" i="2"/>
  <c r="Z167" i="2"/>
  <c r="X167" i="2"/>
  <c r="AJ167" i="2" s="1"/>
  <c r="V167" i="2"/>
  <c r="T167" i="2"/>
  <c r="R167" i="2"/>
  <c r="P167" i="2"/>
  <c r="N167" i="2"/>
  <c r="L167" i="2"/>
  <c r="AF167" i="2" s="1"/>
  <c r="D167" i="2"/>
  <c r="AD166" i="2"/>
  <c r="Z166" i="2"/>
  <c r="X166" i="2"/>
  <c r="AJ166" i="2" s="1"/>
  <c r="V166" i="2"/>
  <c r="T166" i="2"/>
  <c r="R166" i="2"/>
  <c r="P166" i="2"/>
  <c r="N166" i="2"/>
  <c r="L166" i="2"/>
  <c r="D166" i="2"/>
  <c r="J166" i="2" s="1"/>
  <c r="AD165" i="2"/>
  <c r="Z165" i="2"/>
  <c r="X165" i="2"/>
  <c r="V165" i="2"/>
  <c r="T165" i="2"/>
  <c r="R165" i="2"/>
  <c r="P165" i="2"/>
  <c r="N165" i="2"/>
  <c r="L165" i="2"/>
  <c r="D165" i="2"/>
  <c r="J165" i="2" s="1"/>
  <c r="AD164" i="2"/>
  <c r="AJ164" i="2" s="1"/>
  <c r="Z164" i="2"/>
  <c r="X164" i="2"/>
  <c r="V164" i="2"/>
  <c r="T164" i="2"/>
  <c r="R164" i="2"/>
  <c r="P164" i="2"/>
  <c r="N164" i="2"/>
  <c r="L164" i="2"/>
  <c r="AF164" i="2" s="1"/>
  <c r="D164" i="2"/>
  <c r="F164" i="2" s="1"/>
  <c r="AD163" i="2"/>
  <c r="Z163" i="2"/>
  <c r="AF163" i="2" s="1"/>
  <c r="X163" i="2"/>
  <c r="AJ163" i="2" s="1"/>
  <c r="V163" i="2"/>
  <c r="T163" i="2"/>
  <c r="R163" i="2"/>
  <c r="P163" i="2"/>
  <c r="N163" i="2"/>
  <c r="L163" i="2"/>
  <c r="D163" i="2"/>
  <c r="AD162" i="2"/>
  <c r="Z162" i="2"/>
  <c r="X162" i="2"/>
  <c r="V162" i="2"/>
  <c r="T162" i="2"/>
  <c r="R162" i="2"/>
  <c r="P162" i="2"/>
  <c r="N162" i="2"/>
  <c r="L162" i="2"/>
  <c r="AF162" i="2" s="1"/>
  <c r="D162" i="2"/>
  <c r="AD161" i="2"/>
  <c r="AJ161" i="2" s="1"/>
  <c r="Z161" i="2"/>
  <c r="X161" i="2"/>
  <c r="V161" i="2"/>
  <c r="T161" i="2"/>
  <c r="R161" i="2"/>
  <c r="P161" i="2"/>
  <c r="N161" i="2"/>
  <c r="L161" i="2"/>
  <c r="AF161" i="2" s="1"/>
  <c r="F161" i="2"/>
  <c r="D161" i="2"/>
  <c r="J161" i="2" s="1"/>
  <c r="AJ160" i="2"/>
  <c r="AD160" i="2"/>
  <c r="Z160" i="2"/>
  <c r="X160" i="2"/>
  <c r="V160" i="2"/>
  <c r="T160" i="2"/>
  <c r="R160" i="2"/>
  <c r="P160" i="2"/>
  <c r="N160" i="2"/>
  <c r="L160" i="2"/>
  <c r="AF160" i="2" s="1"/>
  <c r="J160" i="2"/>
  <c r="F160" i="2"/>
  <c r="D160" i="2"/>
  <c r="AD159" i="2"/>
  <c r="Z159" i="2"/>
  <c r="AF159" i="2" s="1"/>
  <c r="X159" i="2"/>
  <c r="AJ159" i="2" s="1"/>
  <c r="V159" i="2"/>
  <c r="T159" i="2"/>
  <c r="R159" i="2"/>
  <c r="P159" i="2"/>
  <c r="N159" i="2"/>
  <c r="L159" i="2"/>
  <c r="D159" i="2"/>
  <c r="J159" i="2" s="1"/>
  <c r="AD158" i="2"/>
  <c r="Z158" i="2"/>
  <c r="AF158" i="2" s="1"/>
  <c r="X158" i="2"/>
  <c r="V158" i="2"/>
  <c r="T158" i="2"/>
  <c r="R158" i="2"/>
  <c r="P158" i="2"/>
  <c r="N158" i="2"/>
  <c r="L158" i="2"/>
  <c r="J158" i="2"/>
  <c r="D158" i="2"/>
  <c r="F158" i="2" s="1"/>
  <c r="AD157" i="2"/>
  <c r="Z157" i="2"/>
  <c r="X157" i="2"/>
  <c r="AJ157" i="2" s="1"/>
  <c r="V157" i="2"/>
  <c r="T157" i="2"/>
  <c r="R157" i="2"/>
  <c r="P157" i="2"/>
  <c r="N157" i="2"/>
  <c r="L157" i="2"/>
  <c r="D157" i="2"/>
  <c r="F157" i="2" s="1"/>
  <c r="AD156" i="2"/>
  <c r="Z156" i="2"/>
  <c r="X156" i="2"/>
  <c r="V156" i="2"/>
  <c r="T156" i="2"/>
  <c r="R156" i="2"/>
  <c r="P156" i="2"/>
  <c r="N156" i="2"/>
  <c r="L156" i="2"/>
  <c r="D156" i="2"/>
  <c r="AJ155" i="2"/>
  <c r="AD155" i="2"/>
  <c r="Z155" i="2"/>
  <c r="AF155" i="2" s="1"/>
  <c r="X155" i="2"/>
  <c r="V155" i="2"/>
  <c r="T155" i="2"/>
  <c r="R155" i="2"/>
  <c r="P155" i="2"/>
  <c r="N155" i="2"/>
  <c r="L155" i="2"/>
  <c r="F155" i="2"/>
  <c r="D155" i="2"/>
  <c r="J155" i="2" s="1"/>
  <c r="AD154" i="2"/>
  <c r="Z154" i="2"/>
  <c r="X154" i="2"/>
  <c r="AJ154" i="2" s="1"/>
  <c r="V154" i="2"/>
  <c r="T154" i="2"/>
  <c r="R154" i="2"/>
  <c r="P154" i="2"/>
  <c r="N154" i="2"/>
  <c r="L154" i="2"/>
  <c r="AF154" i="2" s="1"/>
  <c r="D154" i="2"/>
  <c r="F154" i="2" s="1"/>
  <c r="AJ153" i="2"/>
  <c r="AD153" i="2"/>
  <c r="Z153" i="2"/>
  <c r="X153" i="2"/>
  <c r="V153" i="2"/>
  <c r="T153" i="2"/>
  <c r="R153" i="2"/>
  <c r="P153" i="2"/>
  <c r="N153" i="2"/>
  <c r="L153" i="2"/>
  <c r="AF153" i="2" s="1"/>
  <c r="J153" i="2"/>
  <c r="F153" i="2"/>
  <c r="D153" i="2"/>
  <c r="AD152" i="2"/>
  <c r="Z152" i="2"/>
  <c r="X152" i="2"/>
  <c r="V152" i="2"/>
  <c r="T152" i="2"/>
  <c r="R152" i="2"/>
  <c r="P152" i="2"/>
  <c r="N152" i="2"/>
  <c r="L152" i="2"/>
  <c r="AF152" i="2" s="1"/>
  <c r="D152" i="2"/>
  <c r="F152" i="2" s="1"/>
  <c r="AJ151" i="2"/>
  <c r="AF151" i="2"/>
  <c r="AD151" i="2"/>
  <c r="Z151" i="2"/>
  <c r="X151" i="2"/>
  <c r="V151" i="2"/>
  <c r="T151" i="2"/>
  <c r="R151" i="2"/>
  <c r="P151" i="2"/>
  <c r="N151" i="2"/>
  <c r="L151" i="2"/>
  <c r="D151" i="2"/>
  <c r="J151" i="2" s="1"/>
  <c r="AD150" i="2"/>
  <c r="Z150" i="2"/>
  <c r="X150" i="2"/>
  <c r="AJ150" i="2" s="1"/>
  <c r="V150" i="2"/>
  <c r="T150" i="2"/>
  <c r="R150" i="2"/>
  <c r="P150" i="2"/>
  <c r="N150" i="2"/>
  <c r="L150" i="2"/>
  <c r="F150" i="2"/>
  <c r="D150" i="2"/>
  <c r="J150" i="2" s="1"/>
  <c r="AD149" i="2"/>
  <c r="Z149" i="2"/>
  <c r="X149" i="2"/>
  <c r="V149" i="2"/>
  <c r="T149" i="2"/>
  <c r="R149" i="2"/>
  <c r="P149" i="2"/>
  <c r="N149" i="2"/>
  <c r="L149" i="2"/>
  <c r="D149" i="2"/>
  <c r="J149" i="2" s="1"/>
  <c r="AD148" i="2"/>
  <c r="AJ148" i="2" s="1"/>
  <c r="Z148" i="2"/>
  <c r="X148" i="2"/>
  <c r="V148" i="2"/>
  <c r="T148" i="2"/>
  <c r="R148" i="2"/>
  <c r="P148" i="2"/>
  <c r="N148" i="2"/>
  <c r="L148" i="2"/>
  <c r="D148" i="2"/>
  <c r="F148" i="2" s="1"/>
  <c r="AD147" i="2"/>
  <c r="Z147" i="2"/>
  <c r="X147" i="2"/>
  <c r="AJ147" i="2" s="1"/>
  <c r="V147" i="2"/>
  <c r="T147" i="2"/>
  <c r="R147" i="2"/>
  <c r="P147" i="2"/>
  <c r="N147" i="2"/>
  <c r="L147" i="2"/>
  <c r="AF147" i="2" s="1"/>
  <c r="D147" i="2"/>
  <c r="J147" i="2" s="1"/>
  <c r="AD146" i="2"/>
  <c r="Z146" i="2"/>
  <c r="X146" i="2"/>
  <c r="AJ146" i="2" s="1"/>
  <c r="V146" i="2"/>
  <c r="T146" i="2"/>
  <c r="R146" i="2"/>
  <c r="P146" i="2"/>
  <c r="N146" i="2"/>
  <c r="L146" i="2"/>
  <c r="AF146" i="2" s="1"/>
  <c r="J146" i="2"/>
  <c r="D146" i="2"/>
  <c r="F146" i="2" s="1"/>
  <c r="AJ145" i="2"/>
  <c r="AD145" i="2"/>
  <c r="Z145" i="2"/>
  <c r="AF145" i="2" s="1"/>
  <c r="X145" i="2"/>
  <c r="V145" i="2"/>
  <c r="T145" i="2"/>
  <c r="R145" i="2"/>
  <c r="P145" i="2"/>
  <c r="N145" i="2"/>
  <c r="L145" i="2"/>
  <c r="D145" i="2"/>
  <c r="J145" i="2" s="1"/>
  <c r="AD144" i="2"/>
  <c r="AJ144" i="2" s="1"/>
  <c r="Z144" i="2"/>
  <c r="X144" i="2"/>
  <c r="V144" i="2"/>
  <c r="T144" i="2"/>
  <c r="R144" i="2"/>
  <c r="P144" i="2"/>
  <c r="N144" i="2"/>
  <c r="L144" i="2"/>
  <c r="D144" i="2"/>
  <c r="J144" i="2" s="1"/>
  <c r="AD143" i="2"/>
  <c r="Z143" i="2"/>
  <c r="AF143" i="2" s="1"/>
  <c r="X143" i="2"/>
  <c r="AJ143" i="2" s="1"/>
  <c r="V143" i="2"/>
  <c r="T143" i="2"/>
  <c r="R143" i="2"/>
  <c r="P143" i="2"/>
  <c r="N143" i="2"/>
  <c r="L143" i="2"/>
  <c r="D143" i="2"/>
  <c r="J143" i="2" s="1"/>
  <c r="AD142" i="2"/>
  <c r="Z142" i="2"/>
  <c r="X142" i="2"/>
  <c r="V142" i="2"/>
  <c r="T142" i="2"/>
  <c r="R142" i="2"/>
  <c r="P142" i="2"/>
  <c r="N142" i="2"/>
  <c r="L142" i="2"/>
  <c r="D142" i="2"/>
  <c r="J142" i="2" s="1"/>
  <c r="AD141" i="2"/>
  <c r="Z141" i="2"/>
  <c r="AF141" i="2" s="1"/>
  <c r="X141" i="2"/>
  <c r="AJ141" i="2" s="1"/>
  <c r="V141" i="2"/>
  <c r="T141" i="2"/>
  <c r="R141" i="2"/>
  <c r="P141" i="2"/>
  <c r="N141" i="2"/>
  <c r="L141" i="2"/>
  <c r="D141" i="2"/>
  <c r="AD140" i="2"/>
  <c r="AJ140" i="2" s="1"/>
  <c r="Z140" i="2"/>
  <c r="X140" i="2"/>
  <c r="V140" i="2"/>
  <c r="T140" i="2"/>
  <c r="R140" i="2"/>
  <c r="P140" i="2"/>
  <c r="N140" i="2"/>
  <c r="L140" i="2"/>
  <c r="J140" i="2"/>
  <c r="D140" i="2"/>
  <c r="F140" i="2" s="1"/>
  <c r="AD139" i="2"/>
  <c r="Z139" i="2"/>
  <c r="X139" i="2"/>
  <c r="AJ139" i="2" s="1"/>
  <c r="V139" i="2"/>
  <c r="T139" i="2"/>
  <c r="R139" i="2"/>
  <c r="P139" i="2"/>
  <c r="N139" i="2"/>
  <c r="L139" i="2"/>
  <c r="AF139" i="2" s="1"/>
  <c r="D139" i="2"/>
  <c r="F139" i="2" s="1"/>
  <c r="AD138" i="2"/>
  <c r="Z138" i="2"/>
  <c r="X138" i="2"/>
  <c r="V138" i="2"/>
  <c r="T138" i="2"/>
  <c r="R138" i="2"/>
  <c r="P138" i="2"/>
  <c r="N138" i="2"/>
  <c r="L138" i="2"/>
  <c r="D138" i="2"/>
  <c r="J138" i="2" s="1"/>
  <c r="AD137" i="2"/>
  <c r="Z137" i="2"/>
  <c r="X137" i="2"/>
  <c r="V137" i="2"/>
  <c r="T137" i="2"/>
  <c r="R137" i="2"/>
  <c r="P137" i="2"/>
  <c r="N137" i="2"/>
  <c r="L137" i="2"/>
  <c r="AF137" i="2" s="1"/>
  <c r="D137" i="2"/>
  <c r="AD136" i="2"/>
  <c r="Z136" i="2"/>
  <c r="X136" i="2"/>
  <c r="AJ136" i="2" s="1"/>
  <c r="V136" i="2"/>
  <c r="T136" i="2"/>
  <c r="R136" i="2"/>
  <c r="P136" i="2"/>
  <c r="N136" i="2"/>
  <c r="L136" i="2"/>
  <c r="AF136" i="2" s="1"/>
  <c r="D136" i="2"/>
  <c r="J136" i="2" s="1"/>
  <c r="X135" i="2"/>
  <c r="V135" i="2"/>
  <c r="T135" i="2"/>
  <c r="R135" i="2"/>
  <c r="P135" i="2"/>
  <c r="N135" i="2"/>
  <c r="L135" i="2"/>
  <c r="D135" i="2"/>
  <c r="J135" i="2" s="1"/>
  <c r="AH134" i="2"/>
  <c r="AG134" i="2"/>
  <c r="AD134" i="2"/>
  <c r="AE134" i="2" s="1"/>
  <c r="AC134" i="2"/>
  <c r="AB134" i="2"/>
  <c r="AA134" i="2"/>
  <c r="Z134" i="2"/>
  <c r="X134" i="2"/>
  <c r="V134" i="2"/>
  <c r="T134" i="2"/>
  <c r="R134" i="2"/>
  <c r="AI134" i="2" s="1"/>
  <c r="P134" i="2"/>
  <c r="N134" i="2"/>
  <c r="L134" i="2"/>
  <c r="J134" i="2"/>
  <c r="D134" i="2"/>
  <c r="F134" i="2" s="1"/>
  <c r="AD133" i="2"/>
  <c r="AJ133" i="2" s="1"/>
  <c r="Z133" i="2"/>
  <c r="X133" i="2"/>
  <c r="V133" i="2"/>
  <c r="T133" i="2"/>
  <c r="R133" i="2"/>
  <c r="P133" i="2"/>
  <c r="N133" i="2"/>
  <c r="L133" i="2"/>
  <c r="D133" i="2"/>
  <c r="J133" i="2" s="1"/>
  <c r="AD132" i="2"/>
  <c r="Z132" i="2"/>
  <c r="X132" i="2"/>
  <c r="AJ132" i="2" s="1"/>
  <c r="V132" i="2"/>
  <c r="T132" i="2"/>
  <c r="R132" i="2"/>
  <c r="P132" i="2"/>
  <c r="N132" i="2"/>
  <c r="L132" i="2"/>
  <c r="AF132" i="2" s="1"/>
  <c r="J132" i="2"/>
  <c r="D132" i="2"/>
  <c r="F132" i="2" s="1"/>
  <c r="AI131" i="2"/>
  <c r="AD131" i="2"/>
  <c r="AJ131" i="2" s="1"/>
  <c r="AC131" i="2"/>
  <c r="AB131" i="2"/>
  <c r="AA131" i="2"/>
  <c r="Z131" i="2"/>
  <c r="X131" i="2"/>
  <c r="V131" i="2"/>
  <c r="T131" i="2"/>
  <c r="R131" i="2"/>
  <c r="P131" i="2"/>
  <c r="N131" i="2"/>
  <c r="L131" i="2"/>
  <c r="D131" i="2"/>
  <c r="J131" i="2" s="1"/>
  <c r="AJ130" i="2"/>
  <c r="AD130" i="2"/>
  <c r="AC130" i="2"/>
  <c r="AB130" i="2"/>
  <c r="AA130" i="2"/>
  <c r="Z130" i="2"/>
  <c r="X130" i="2"/>
  <c r="V130" i="2"/>
  <c r="T130" i="2"/>
  <c r="R130" i="2"/>
  <c r="P130" i="2"/>
  <c r="AH130" i="2" s="1"/>
  <c r="N130" i="2"/>
  <c r="AG130" i="2" s="1"/>
  <c r="L130" i="2"/>
  <c r="AF130" i="2" s="1"/>
  <c r="F130" i="2"/>
  <c r="D130" i="2"/>
  <c r="J130" i="2" s="1"/>
  <c r="AH129" i="2"/>
  <c r="AD129" i="2"/>
  <c r="AJ129" i="2" s="1"/>
  <c r="AC129" i="2"/>
  <c r="AB129" i="2"/>
  <c r="AA129" i="2"/>
  <c r="Z129" i="2"/>
  <c r="X129" i="2"/>
  <c r="V129" i="2"/>
  <c r="T129" i="2"/>
  <c r="R129" i="2"/>
  <c r="P129" i="2"/>
  <c r="N129" i="2"/>
  <c r="AG129" i="2" s="1"/>
  <c r="L129" i="2"/>
  <c r="D129" i="2"/>
  <c r="J129" i="2" s="1"/>
  <c r="X128" i="2"/>
  <c r="V128" i="2"/>
  <c r="T128" i="2"/>
  <c r="R128" i="2"/>
  <c r="P128" i="2"/>
  <c r="N128" i="2"/>
  <c r="L128" i="2"/>
  <c r="D128" i="2"/>
  <c r="F128" i="2" s="1"/>
  <c r="X127" i="2"/>
  <c r="V127" i="2"/>
  <c r="T127" i="2"/>
  <c r="R127" i="2"/>
  <c r="P127" i="2"/>
  <c r="N127" i="2"/>
  <c r="L127" i="2"/>
  <c r="D127" i="2"/>
  <c r="J127" i="2" s="1"/>
  <c r="X126" i="2"/>
  <c r="V126" i="2"/>
  <c r="T126" i="2"/>
  <c r="R126" i="2"/>
  <c r="P126" i="2"/>
  <c r="N126" i="2"/>
  <c r="L126" i="2"/>
  <c r="F126" i="2"/>
  <c r="D126" i="2"/>
  <c r="J126" i="2" s="1"/>
  <c r="X125" i="2"/>
  <c r="V125" i="2"/>
  <c r="T125" i="2"/>
  <c r="R125" i="2"/>
  <c r="P125" i="2"/>
  <c r="N125" i="2"/>
  <c r="L125" i="2"/>
  <c r="F125" i="2"/>
  <c r="D125" i="2"/>
  <c r="J125" i="2" s="1"/>
  <c r="AH124" i="2"/>
  <c r="AD124" i="2"/>
  <c r="AC124" i="2"/>
  <c r="AB124" i="2"/>
  <c r="AA124" i="2"/>
  <c r="Z124" i="2"/>
  <c r="X124" i="2"/>
  <c r="V124" i="2"/>
  <c r="T124" i="2"/>
  <c r="R124" i="2"/>
  <c r="P124" i="2"/>
  <c r="N124" i="2"/>
  <c r="L124" i="2"/>
  <c r="J124" i="2"/>
  <c r="D124" i="2"/>
  <c r="F124" i="2" s="1"/>
  <c r="AD123" i="2"/>
  <c r="AC123" i="2"/>
  <c r="AB123" i="2"/>
  <c r="AA123" i="2"/>
  <c r="Z123" i="2"/>
  <c r="X123" i="2"/>
  <c r="AJ123" i="2" s="1"/>
  <c r="V123" i="2"/>
  <c r="T123" i="2"/>
  <c r="AE123" i="2" s="1"/>
  <c r="R123" i="2"/>
  <c r="P123" i="2"/>
  <c r="AH123" i="2" s="1"/>
  <c r="N123" i="2"/>
  <c r="L123" i="2"/>
  <c r="AF123" i="2" s="1"/>
  <c r="D123" i="2"/>
  <c r="AD122" i="2"/>
  <c r="AC122" i="2"/>
  <c r="AB122" i="2"/>
  <c r="AA122" i="2"/>
  <c r="Z122" i="2"/>
  <c r="X122" i="2"/>
  <c r="AJ122" i="2" s="1"/>
  <c r="V122" i="2"/>
  <c r="T122" i="2"/>
  <c r="R122" i="2"/>
  <c r="P122" i="2"/>
  <c r="N122" i="2"/>
  <c r="L122" i="2"/>
  <c r="AF122" i="2" s="1"/>
  <c r="D122" i="2"/>
  <c r="J122" i="2" s="1"/>
  <c r="X121" i="2"/>
  <c r="V121" i="2"/>
  <c r="T121" i="2"/>
  <c r="R121" i="2"/>
  <c r="P121" i="2"/>
  <c r="N121" i="2"/>
  <c r="L121" i="2"/>
  <c r="D121" i="2"/>
  <c r="J121" i="2" s="1"/>
  <c r="AD120" i="2"/>
  <c r="AJ120" i="2" s="1"/>
  <c r="AC120" i="2"/>
  <c r="AI120" i="2" s="1"/>
  <c r="AB120" i="2"/>
  <c r="AA120" i="2"/>
  <c r="Z120" i="2"/>
  <c r="X120" i="2"/>
  <c r="V120" i="2"/>
  <c r="T120" i="2"/>
  <c r="R120" i="2"/>
  <c r="P120" i="2"/>
  <c r="N120" i="2"/>
  <c r="AG120" i="2" s="1"/>
  <c r="L120" i="2"/>
  <c r="J120" i="2"/>
  <c r="F120" i="2"/>
  <c r="D120" i="2"/>
  <c r="AD119" i="2"/>
  <c r="AC119" i="2"/>
  <c r="AI119" i="2" s="1"/>
  <c r="AB119" i="2"/>
  <c r="AA119" i="2"/>
  <c r="Z119" i="2"/>
  <c r="X119" i="2"/>
  <c r="V119" i="2"/>
  <c r="T119" i="2"/>
  <c r="R119" i="2"/>
  <c r="P119" i="2"/>
  <c r="N119" i="2"/>
  <c r="AG119" i="2" s="1"/>
  <c r="L119" i="2"/>
  <c r="AF119" i="2" s="1"/>
  <c r="D119" i="2"/>
  <c r="AG118" i="2"/>
  <c r="AF118" i="2"/>
  <c r="AD118" i="2"/>
  <c r="AJ118" i="2" s="1"/>
  <c r="AC118" i="2"/>
  <c r="AB118" i="2"/>
  <c r="AE118" i="2" s="1"/>
  <c r="AA118" i="2"/>
  <c r="Z118" i="2"/>
  <c r="X118" i="2"/>
  <c r="V118" i="2"/>
  <c r="T118" i="2"/>
  <c r="R118" i="2"/>
  <c r="P118" i="2"/>
  <c r="N118" i="2"/>
  <c r="L118" i="2"/>
  <c r="D118" i="2"/>
  <c r="J118" i="2" s="1"/>
  <c r="AJ117" i="2"/>
  <c r="AD117" i="2"/>
  <c r="AC117" i="2"/>
  <c r="AI117" i="2" s="1"/>
  <c r="AB117" i="2"/>
  <c r="AA117" i="2"/>
  <c r="Z117" i="2"/>
  <c r="X117" i="2"/>
  <c r="V117" i="2"/>
  <c r="T117" i="2"/>
  <c r="R117" i="2"/>
  <c r="P117" i="2"/>
  <c r="N117" i="2"/>
  <c r="L117" i="2"/>
  <c r="AF117" i="2" s="1"/>
  <c r="D117" i="2"/>
  <c r="J117" i="2" s="1"/>
  <c r="AI116" i="2"/>
  <c r="AD116" i="2"/>
  <c r="AC116" i="2"/>
  <c r="AB116" i="2"/>
  <c r="AH116" i="2" s="1"/>
  <c r="AA116" i="2"/>
  <c r="Z116" i="2"/>
  <c r="X116" i="2"/>
  <c r="V116" i="2"/>
  <c r="T116" i="2"/>
  <c r="R116" i="2"/>
  <c r="P116" i="2"/>
  <c r="N116" i="2"/>
  <c r="L116" i="2"/>
  <c r="J116" i="2"/>
  <c r="D116" i="2"/>
  <c r="F116" i="2" s="1"/>
  <c r="X115" i="2"/>
  <c r="V115" i="2"/>
  <c r="T115" i="2"/>
  <c r="R115" i="2"/>
  <c r="P115" i="2"/>
  <c r="N115" i="2"/>
  <c r="L115" i="2"/>
  <c r="D115" i="2"/>
  <c r="J115" i="2" s="1"/>
  <c r="AD114" i="2"/>
  <c r="Z114" i="2"/>
  <c r="X114" i="2"/>
  <c r="AJ114" i="2" s="1"/>
  <c r="V114" i="2"/>
  <c r="T114" i="2"/>
  <c r="R114" i="2"/>
  <c r="P114" i="2"/>
  <c r="N114" i="2"/>
  <c r="L114" i="2"/>
  <c r="AF114" i="2" s="1"/>
  <c r="D114" i="2"/>
  <c r="AJ113" i="2"/>
  <c r="AD113" i="2"/>
  <c r="AC113" i="2"/>
  <c r="AB113" i="2"/>
  <c r="AA113" i="2"/>
  <c r="Z113" i="2"/>
  <c r="X113" i="2"/>
  <c r="V113" i="2"/>
  <c r="T113" i="2"/>
  <c r="AE113" i="2" s="1"/>
  <c r="R113" i="2"/>
  <c r="P113" i="2"/>
  <c r="AH113" i="2" s="1"/>
  <c r="N113" i="2"/>
  <c r="AG113" i="2" s="1"/>
  <c r="L113" i="2"/>
  <c r="J113" i="2"/>
  <c r="D113" i="2"/>
  <c r="F113" i="2" s="1"/>
  <c r="AD112" i="2"/>
  <c r="AC112" i="2"/>
  <c r="AB112" i="2"/>
  <c r="AA112" i="2"/>
  <c r="Z112" i="2"/>
  <c r="X112" i="2"/>
  <c r="AJ112" i="2" s="1"/>
  <c r="V112" i="2"/>
  <c r="T112" i="2"/>
  <c r="R112" i="2"/>
  <c r="P112" i="2"/>
  <c r="AH112" i="2" s="1"/>
  <c r="N112" i="2"/>
  <c r="L112" i="2"/>
  <c r="AF112" i="2" s="1"/>
  <c r="J112" i="2"/>
  <c r="F112" i="2"/>
  <c r="D112" i="2"/>
  <c r="X111" i="2"/>
  <c r="V111" i="2"/>
  <c r="T111" i="2"/>
  <c r="R111" i="2"/>
  <c r="P111" i="2"/>
  <c r="N111" i="2"/>
  <c r="L111" i="2"/>
  <c r="D111" i="2"/>
  <c r="AD110" i="2"/>
  <c r="AJ110" i="2" s="1"/>
  <c r="Z110" i="2"/>
  <c r="X110" i="2"/>
  <c r="V110" i="2"/>
  <c r="T110" i="2"/>
  <c r="R110" i="2"/>
  <c r="P110" i="2"/>
  <c r="N110" i="2"/>
  <c r="L110" i="2"/>
  <c r="D110" i="2"/>
  <c r="J110" i="2" s="1"/>
  <c r="X109" i="2"/>
  <c r="V109" i="2"/>
  <c r="T109" i="2"/>
  <c r="R109" i="2"/>
  <c r="P109" i="2"/>
  <c r="N109" i="2"/>
  <c r="L109" i="2"/>
  <c r="D109" i="2"/>
  <c r="J109" i="2" s="1"/>
  <c r="AJ108" i="2"/>
  <c r="AD108" i="2"/>
  <c r="Z108" i="2"/>
  <c r="X108" i="2"/>
  <c r="V108" i="2"/>
  <c r="T108" i="2"/>
  <c r="R108" i="2"/>
  <c r="P108" i="2"/>
  <c r="N108" i="2"/>
  <c r="L108" i="2"/>
  <c r="F108" i="2"/>
  <c r="D108" i="2"/>
  <c r="J108" i="2" s="1"/>
  <c r="X107" i="2"/>
  <c r="V107" i="2"/>
  <c r="T107" i="2"/>
  <c r="R107" i="2"/>
  <c r="P107" i="2"/>
  <c r="N107" i="2"/>
  <c r="L107" i="2"/>
  <c r="D107" i="2"/>
  <c r="F107" i="2" s="1"/>
  <c r="AD106" i="2"/>
  <c r="AC106" i="2"/>
  <c r="AB106" i="2"/>
  <c r="AA106" i="2"/>
  <c r="Z106" i="2"/>
  <c r="X106" i="2"/>
  <c r="V106" i="2"/>
  <c r="T106" i="2"/>
  <c r="AE106" i="2" s="1"/>
  <c r="R106" i="2"/>
  <c r="AI106" i="2" s="1"/>
  <c r="P106" i="2"/>
  <c r="AH106" i="2" s="1"/>
  <c r="N106" i="2"/>
  <c r="AG106" i="2" s="1"/>
  <c r="L106" i="2"/>
  <c r="AF106" i="2" s="1"/>
  <c r="D106" i="2"/>
  <c r="AJ105" i="2"/>
  <c r="AD105" i="2"/>
  <c r="Z105" i="2"/>
  <c r="X105" i="2"/>
  <c r="V105" i="2"/>
  <c r="T105" i="2"/>
  <c r="R105" i="2"/>
  <c r="P105" i="2"/>
  <c r="N105" i="2"/>
  <c r="L105" i="2"/>
  <c r="AF105" i="2" s="1"/>
  <c r="D105" i="2"/>
  <c r="J105" i="2" s="1"/>
  <c r="AJ104" i="2"/>
  <c r="AD104" i="2"/>
  <c r="Z104" i="2"/>
  <c r="X104" i="2"/>
  <c r="V104" i="2"/>
  <c r="T104" i="2"/>
  <c r="R104" i="2"/>
  <c r="P104" i="2"/>
  <c r="N104" i="2"/>
  <c r="L104" i="2"/>
  <c r="D104" i="2"/>
  <c r="J104" i="2" s="1"/>
  <c r="AI103" i="2"/>
  <c r="AD103" i="2"/>
  <c r="AC103" i="2"/>
  <c r="AB103" i="2"/>
  <c r="AA103" i="2"/>
  <c r="Z103" i="2"/>
  <c r="AF103" i="2" s="1"/>
  <c r="X103" i="2"/>
  <c r="AJ103" i="2" s="1"/>
  <c r="V103" i="2"/>
  <c r="T103" i="2"/>
  <c r="R103" i="2"/>
  <c r="P103" i="2"/>
  <c r="N103" i="2"/>
  <c r="L103" i="2"/>
  <c r="D103" i="2"/>
  <c r="J103" i="2" s="1"/>
  <c r="AD102" i="2"/>
  <c r="AC102" i="2"/>
  <c r="AB102" i="2"/>
  <c r="AA102" i="2"/>
  <c r="Z102" i="2"/>
  <c r="X102" i="2"/>
  <c r="AJ102" i="2" s="1"/>
  <c r="V102" i="2"/>
  <c r="T102" i="2"/>
  <c r="R102" i="2"/>
  <c r="P102" i="2"/>
  <c r="N102" i="2"/>
  <c r="L102" i="2"/>
  <c r="D102" i="2"/>
  <c r="J102" i="2" s="1"/>
  <c r="AD101" i="2"/>
  <c r="Z101" i="2"/>
  <c r="X101" i="2"/>
  <c r="AJ101" i="2" s="1"/>
  <c r="V101" i="2"/>
  <c r="T101" i="2"/>
  <c r="R101" i="2"/>
  <c r="P101" i="2"/>
  <c r="N101" i="2"/>
  <c r="L101" i="2"/>
  <c r="AF101" i="2" s="1"/>
  <c r="J101" i="2"/>
  <c r="F101" i="2"/>
  <c r="D101" i="2"/>
  <c r="AD100" i="2"/>
  <c r="AC100" i="2"/>
  <c r="AB100" i="2"/>
  <c r="AA100" i="2"/>
  <c r="Z100" i="2"/>
  <c r="X100" i="2"/>
  <c r="AJ100" i="2" s="1"/>
  <c r="V100" i="2"/>
  <c r="T100" i="2"/>
  <c r="R100" i="2"/>
  <c r="P100" i="2"/>
  <c r="N100" i="2"/>
  <c r="AG100" i="2" s="1"/>
  <c r="L100" i="2"/>
  <c r="J100" i="2"/>
  <c r="D100" i="2"/>
  <c r="F100" i="2" s="1"/>
  <c r="X99" i="2"/>
  <c r="V99" i="2"/>
  <c r="T99" i="2"/>
  <c r="R99" i="2"/>
  <c r="P99" i="2"/>
  <c r="N99" i="2"/>
  <c r="L99" i="2"/>
  <c r="D99" i="2"/>
  <c r="F99" i="2" s="1"/>
  <c r="AD98" i="2"/>
  <c r="AC98" i="2"/>
  <c r="AI98" i="2" s="1"/>
  <c r="AB98" i="2"/>
  <c r="AA98" i="2"/>
  <c r="Z98" i="2"/>
  <c r="X98" i="2"/>
  <c r="AJ98" i="2" s="1"/>
  <c r="V98" i="2"/>
  <c r="T98" i="2"/>
  <c r="R98" i="2"/>
  <c r="P98" i="2"/>
  <c r="N98" i="2"/>
  <c r="L98" i="2"/>
  <c r="J98" i="2"/>
  <c r="D98" i="2"/>
  <c r="F98" i="2" s="1"/>
  <c r="X97" i="2"/>
  <c r="V97" i="2"/>
  <c r="T97" i="2"/>
  <c r="R97" i="2"/>
  <c r="P97" i="2"/>
  <c r="N97" i="2"/>
  <c r="L97" i="2"/>
  <c r="J97" i="2"/>
  <c r="D97" i="2"/>
  <c r="F97" i="2" s="1"/>
  <c r="AD96" i="2"/>
  <c r="Z96" i="2"/>
  <c r="X96" i="2"/>
  <c r="V96" i="2"/>
  <c r="T96" i="2"/>
  <c r="R96" i="2"/>
  <c r="P96" i="2"/>
  <c r="N96" i="2"/>
  <c r="L96" i="2"/>
  <c r="D96" i="2"/>
  <c r="J96" i="2" s="1"/>
  <c r="AJ95" i="2"/>
  <c r="AI95" i="2"/>
  <c r="AD95" i="2"/>
  <c r="AC95" i="2"/>
  <c r="AB95" i="2"/>
  <c r="AA95" i="2"/>
  <c r="AE95" i="2" s="1"/>
  <c r="Z95" i="2"/>
  <c r="X95" i="2"/>
  <c r="V95" i="2"/>
  <c r="T95" i="2"/>
  <c r="R95" i="2"/>
  <c r="P95" i="2"/>
  <c r="AH95" i="2" s="1"/>
  <c r="N95" i="2"/>
  <c r="AG95" i="2" s="1"/>
  <c r="L95" i="2"/>
  <c r="AF95" i="2" s="1"/>
  <c r="F95" i="2"/>
  <c r="D95" i="2"/>
  <c r="J95" i="2" s="1"/>
  <c r="AJ94" i="2"/>
  <c r="AD94" i="2"/>
  <c r="AC94" i="2"/>
  <c r="AB94" i="2"/>
  <c r="AA94" i="2"/>
  <c r="Z94" i="2"/>
  <c r="X94" i="2"/>
  <c r="V94" i="2"/>
  <c r="T94" i="2"/>
  <c r="R94" i="2"/>
  <c r="P94" i="2"/>
  <c r="AH94" i="2" s="1"/>
  <c r="N94" i="2"/>
  <c r="AG94" i="2" s="1"/>
  <c r="L94" i="2"/>
  <c r="AF94" i="2" s="1"/>
  <c r="F94" i="2"/>
  <c r="D94" i="2"/>
  <c r="J94" i="2" s="1"/>
  <c r="AF93" i="2"/>
  <c r="AD93" i="2"/>
  <c r="AC93" i="2"/>
  <c r="AB93" i="2"/>
  <c r="AA93" i="2"/>
  <c r="Z93" i="2"/>
  <c r="X93" i="2"/>
  <c r="V93" i="2"/>
  <c r="T93" i="2"/>
  <c r="R93" i="2"/>
  <c r="P93" i="2"/>
  <c r="N93" i="2"/>
  <c r="L93" i="2"/>
  <c r="D93" i="2"/>
  <c r="J93" i="2" s="1"/>
  <c r="AG92" i="2"/>
  <c r="AF92" i="2"/>
  <c r="AD92" i="2"/>
  <c r="AJ92" i="2" s="1"/>
  <c r="AC92" i="2"/>
  <c r="AB92" i="2"/>
  <c r="AA92" i="2"/>
  <c r="Z92" i="2"/>
  <c r="X92" i="2"/>
  <c r="V92" i="2"/>
  <c r="T92" i="2"/>
  <c r="R92" i="2"/>
  <c r="P92" i="2"/>
  <c r="N92" i="2"/>
  <c r="L92" i="2"/>
  <c r="D92" i="2"/>
  <c r="J92" i="2" s="1"/>
  <c r="AJ91" i="2"/>
  <c r="AI91" i="2"/>
  <c r="AD91" i="2"/>
  <c r="AC91" i="2"/>
  <c r="AB91" i="2"/>
  <c r="AA91" i="2"/>
  <c r="Z91" i="2"/>
  <c r="X91" i="2"/>
  <c r="V91" i="2"/>
  <c r="T91" i="2"/>
  <c r="R91" i="2"/>
  <c r="P91" i="2"/>
  <c r="AH91" i="2" s="1"/>
  <c r="N91" i="2"/>
  <c r="AG91" i="2" s="1"/>
  <c r="L91" i="2"/>
  <c r="AF91" i="2" s="1"/>
  <c r="J91" i="2"/>
  <c r="F91" i="2"/>
  <c r="D91" i="2"/>
  <c r="AD90" i="2"/>
  <c r="AC90" i="2"/>
  <c r="AB90" i="2"/>
  <c r="AA90" i="2"/>
  <c r="Z90" i="2"/>
  <c r="X90" i="2"/>
  <c r="AJ90" i="2" s="1"/>
  <c r="V90" i="2"/>
  <c r="T90" i="2"/>
  <c r="R90" i="2"/>
  <c r="P90" i="2"/>
  <c r="N90" i="2"/>
  <c r="AG90" i="2" s="1"/>
  <c r="L90" i="2"/>
  <c r="D90" i="2"/>
  <c r="X89" i="2"/>
  <c r="V89" i="2"/>
  <c r="T89" i="2"/>
  <c r="R89" i="2"/>
  <c r="P89" i="2"/>
  <c r="N89" i="2"/>
  <c r="L89" i="2"/>
  <c r="D89" i="2"/>
  <c r="J89" i="2" s="1"/>
  <c r="X88" i="2"/>
  <c r="V88" i="2"/>
  <c r="T88" i="2"/>
  <c r="R88" i="2"/>
  <c r="P88" i="2"/>
  <c r="N88" i="2"/>
  <c r="L88" i="2"/>
  <c r="D88" i="2"/>
  <c r="J88" i="2" s="1"/>
  <c r="X87" i="2"/>
  <c r="V87" i="2"/>
  <c r="T87" i="2"/>
  <c r="R87" i="2"/>
  <c r="P87" i="2"/>
  <c r="N87" i="2"/>
  <c r="L87" i="2"/>
  <c r="J87" i="2"/>
  <c r="D87" i="2"/>
  <c r="F87" i="2" s="1"/>
  <c r="X86" i="2"/>
  <c r="V86" i="2"/>
  <c r="T86" i="2"/>
  <c r="R86" i="2"/>
  <c r="P86" i="2"/>
  <c r="N86" i="2"/>
  <c r="L86" i="2"/>
  <c r="F86" i="2"/>
  <c r="D86" i="2"/>
  <c r="J86" i="2" s="1"/>
  <c r="X85" i="2"/>
  <c r="V85" i="2"/>
  <c r="T85" i="2"/>
  <c r="R85" i="2"/>
  <c r="P85" i="2"/>
  <c r="N85" i="2"/>
  <c r="L85" i="2"/>
  <c r="D85" i="2"/>
  <c r="J85" i="2" s="1"/>
  <c r="AD84" i="2"/>
  <c r="Z84" i="2"/>
  <c r="X84" i="2"/>
  <c r="AJ84" i="2" s="1"/>
  <c r="V84" i="2"/>
  <c r="T84" i="2"/>
  <c r="R84" i="2"/>
  <c r="P84" i="2"/>
  <c r="N84" i="2"/>
  <c r="L84" i="2"/>
  <c r="J84" i="2"/>
  <c r="F84" i="2"/>
  <c r="D84" i="2"/>
  <c r="AD83" i="2"/>
  <c r="Z83" i="2"/>
  <c r="X83" i="2"/>
  <c r="AJ83" i="2" s="1"/>
  <c r="V83" i="2"/>
  <c r="T83" i="2"/>
  <c r="R83" i="2"/>
  <c r="P83" i="2"/>
  <c r="N83" i="2"/>
  <c r="L83" i="2"/>
  <c r="F83" i="2"/>
  <c r="D83" i="2"/>
  <c r="J83" i="2" s="1"/>
  <c r="X82" i="2"/>
  <c r="V82" i="2"/>
  <c r="T82" i="2"/>
  <c r="R82" i="2"/>
  <c r="P82" i="2"/>
  <c r="N82" i="2"/>
  <c r="L82" i="2"/>
  <c r="D82" i="2"/>
  <c r="F82" i="2" s="1"/>
  <c r="AI81" i="2"/>
  <c r="AH81" i="2"/>
  <c r="AD81" i="2"/>
  <c r="AC81" i="2"/>
  <c r="AB81" i="2"/>
  <c r="AA81" i="2"/>
  <c r="Z81" i="2"/>
  <c r="X81" i="2"/>
  <c r="AJ81" i="2" s="1"/>
  <c r="V81" i="2"/>
  <c r="T81" i="2"/>
  <c r="R81" i="2"/>
  <c r="P81" i="2"/>
  <c r="N81" i="2"/>
  <c r="L81" i="2"/>
  <c r="D81" i="2"/>
  <c r="J81" i="2" s="1"/>
  <c r="X80" i="2"/>
  <c r="V80" i="2"/>
  <c r="T80" i="2"/>
  <c r="R80" i="2"/>
  <c r="P80" i="2"/>
  <c r="N80" i="2"/>
  <c r="L80" i="2"/>
  <c r="D80" i="2"/>
  <c r="AD79" i="2"/>
  <c r="AC79" i="2"/>
  <c r="AB79" i="2"/>
  <c r="AA79" i="2"/>
  <c r="Z79" i="2"/>
  <c r="X79" i="2"/>
  <c r="V79" i="2"/>
  <c r="T79" i="2"/>
  <c r="R79" i="2"/>
  <c r="AI79" i="2" s="1"/>
  <c r="P79" i="2"/>
  <c r="AH79" i="2" s="1"/>
  <c r="N79" i="2"/>
  <c r="AG79" i="2" s="1"/>
  <c r="L79" i="2"/>
  <c r="F79" i="2"/>
  <c r="D79" i="2"/>
  <c r="J79" i="2" s="1"/>
  <c r="AD78" i="2"/>
  <c r="AC78" i="2"/>
  <c r="AB78" i="2"/>
  <c r="AA78" i="2"/>
  <c r="Z78" i="2"/>
  <c r="X78" i="2"/>
  <c r="V78" i="2"/>
  <c r="T78" i="2"/>
  <c r="R78" i="2"/>
  <c r="AI78" i="2" s="1"/>
  <c r="P78" i="2"/>
  <c r="AH78" i="2" s="1"/>
  <c r="N78" i="2"/>
  <c r="AG78" i="2" s="1"/>
  <c r="L78" i="2"/>
  <c r="D78" i="2"/>
  <c r="F78" i="2" s="1"/>
  <c r="AD77" i="2"/>
  <c r="Z77" i="2"/>
  <c r="X77" i="2"/>
  <c r="AJ77" i="2" s="1"/>
  <c r="V77" i="2"/>
  <c r="T77" i="2"/>
  <c r="R77" i="2"/>
  <c r="P77" i="2"/>
  <c r="N77" i="2"/>
  <c r="L77" i="2"/>
  <c r="AF77" i="2" s="1"/>
  <c r="D77" i="2"/>
  <c r="F77" i="2" s="1"/>
  <c r="AD76" i="2"/>
  <c r="Z76" i="2"/>
  <c r="X76" i="2"/>
  <c r="AJ76" i="2" s="1"/>
  <c r="V76" i="2"/>
  <c r="T76" i="2"/>
  <c r="R76" i="2"/>
  <c r="P76" i="2"/>
  <c r="N76" i="2"/>
  <c r="L76" i="2"/>
  <c r="D76" i="2"/>
  <c r="F76" i="2" s="1"/>
  <c r="AD75" i="2"/>
  <c r="AE75" i="2" s="1"/>
  <c r="AC75" i="2"/>
  <c r="AB75" i="2"/>
  <c r="AH75" i="2" s="1"/>
  <c r="AA75" i="2"/>
  <c r="AG75" i="2" s="1"/>
  <c r="Z75" i="2"/>
  <c r="X75" i="2"/>
  <c r="V75" i="2"/>
  <c r="T75" i="2"/>
  <c r="R75" i="2"/>
  <c r="AI75" i="2" s="1"/>
  <c r="P75" i="2"/>
  <c r="N75" i="2"/>
  <c r="L75" i="2"/>
  <c r="AF75" i="2" s="1"/>
  <c r="D75" i="2"/>
  <c r="J75" i="2" s="1"/>
  <c r="AD74" i="2"/>
  <c r="Z74" i="2"/>
  <c r="X74" i="2"/>
  <c r="AJ74" i="2" s="1"/>
  <c r="V74" i="2"/>
  <c r="T74" i="2"/>
  <c r="R74" i="2"/>
  <c r="P74" i="2"/>
  <c r="N74" i="2"/>
  <c r="L74" i="2"/>
  <c r="J74" i="2"/>
  <c r="D74" i="2"/>
  <c r="F74" i="2" s="1"/>
  <c r="AD73" i="2"/>
  <c r="AC73" i="2"/>
  <c r="AB73" i="2"/>
  <c r="AA73" i="2"/>
  <c r="AG73" i="2" s="1"/>
  <c r="Z73" i="2"/>
  <c r="X73" i="2"/>
  <c r="AJ73" i="2" s="1"/>
  <c r="V73" i="2"/>
  <c r="T73" i="2"/>
  <c r="R73" i="2"/>
  <c r="P73" i="2"/>
  <c r="N73" i="2"/>
  <c r="L73" i="2"/>
  <c r="J73" i="2"/>
  <c r="D73" i="2"/>
  <c r="F73" i="2" s="1"/>
  <c r="AD72" i="2"/>
  <c r="AC72" i="2"/>
  <c r="AB72" i="2"/>
  <c r="AA72" i="2"/>
  <c r="Z72" i="2"/>
  <c r="AF72" i="2" s="1"/>
  <c r="X72" i="2"/>
  <c r="V72" i="2"/>
  <c r="T72" i="2"/>
  <c r="R72" i="2"/>
  <c r="P72" i="2"/>
  <c r="N72" i="2"/>
  <c r="L72" i="2"/>
  <c r="J72" i="2"/>
  <c r="D72" i="2"/>
  <c r="F72" i="2" s="1"/>
  <c r="AD71" i="2"/>
  <c r="AC71" i="2"/>
  <c r="AB71" i="2"/>
  <c r="AA71" i="2"/>
  <c r="Z71" i="2"/>
  <c r="X71" i="2"/>
  <c r="AJ71" i="2" s="1"/>
  <c r="V71" i="2"/>
  <c r="T71" i="2"/>
  <c r="R71" i="2"/>
  <c r="AI71" i="2" s="1"/>
  <c r="P71" i="2"/>
  <c r="N71" i="2"/>
  <c r="L71" i="2"/>
  <c r="AF71" i="2" s="1"/>
  <c r="D71" i="2"/>
  <c r="J71" i="2" s="1"/>
  <c r="AH70" i="2"/>
  <c r="AD70" i="2"/>
  <c r="AC70" i="2"/>
  <c r="AB70" i="2"/>
  <c r="AA70" i="2"/>
  <c r="Z70" i="2"/>
  <c r="X70" i="2"/>
  <c r="V70" i="2"/>
  <c r="T70" i="2"/>
  <c r="R70" i="2"/>
  <c r="AI70" i="2" s="1"/>
  <c r="P70" i="2"/>
  <c r="N70" i="2"/>
  <c r="AG70" i="2" s="1"/>
  <c r="L70" i="2"/>
  <c r="AF70" i="2" s="1"/>
  <c r="D70" i="2"/>
  <c r="J70" i="2" s="1"/>
  <c r="AI69" i="2"/>
  <c r="AD69" i="2"/>
  <c r="AC69" i="2"/>
  <c r="AB69" i="2"/>
  <c r="AA69" i="2"/>
  <c r="Z69" i="2"/>
  <c r="X69" i="2"/>
  <c r="V69" i="2"/>
  <c r="T69" i="2"/>
  <c r="R69" i="2"/>
  <c r="P69" i="2"/>
  <c r="AH69" i="2" s="1"/>
  <c r="N69" i="2"/>
  <c r="AG69" i="2" s="1"/>
  <c r="L69" i="2"/>
  <c r="AF69" i="2" s="1"/>
  <c r="D69" i="2"/>
  <c r="AJ68" i="2"/>
  <c r="AD68" i="2"/>
  <c r="AC68" i="2"/>
  <c r="AB68" i="2"/>
  <c r="AA68" i="2"/>
  <c r="Z68" i="2"/>
  <c r="X68" i="2"/>
  <c r="V68" i="2"/>
  <c r="T68" i="2"/>
  <c r="AE68" i="2" s="1"/>
  <c r="R68" i="2"/>
  <c r="AI68" i="2" s="1"/>
  <c r="P68" i="2"/>
  <c r="AH68" i="2" s="1"/>
  <c r="N68" i="2"/>
  <c r="AG68" i="2" s="1"/>
  <c r="L68" i="2"/>
  <c r="J68" i="2"/>
  <c r="D68" i="2"/>
  <c r="F68" i="2" s="1"/>
  <c r="X67" i="2"/>
  <c r="V67" i="2"/>
  <c r="T67" i="2"/>
  <c r="R67" i="2"/>
  <c r="P67" i="2"/>
  <c r="N67" i="2"/>
  <c r="L67" i="2"/>
  <c r="D67" i="2"/>
  <c r="J67" i="2" s="1"/>
  <c r="X66" i="2"/>
  <c r="V66" i="2"/>
  <c r="T66" i="2"/>
  <c r="R66" i="2"/>
  <c r="P66" i="2"/>
  <c r="N66" i="2"/>
  <c r="L66" i="2"/>
  <c r="J66" i="2"/>
  <c r="D66" i="2"/>
  <c r="F66" i="2" s="1"/>
  <c r="AD65" i="2"/>
  <c r="AJ65" i="2" s="1"/>
  <c r="AC65" i="2"/>
  <c r="AB65" i="2"/>
  <c r="AA65" i="2"/>
  <c r="Z65" i="2"/>
  <c r="X65" i="2"/>
  <c r="V65" i="2"/>
  <c r="T65" i="2"/>
  <c r="R65" i="2"/>
  <c r="AI65" i="2" s="1"/>
  <c r="P65" i="2"/>
  <c r="AH65" i="2" s="1"/>
  <c r="N65" i="2"/>
  <c r="L65" i="2"/>
  <c r="AF65" i="2" s="1"/>
  <c r="D65" i="2"/>
  <c r="J65" i="2" s="1"/>
  <c r="AD64" i="2"/>
  <c r="AC64" i="2"/>
  <c r="AB64" i="2"/>
  <c r="AA64" i="2"/>
  <c r="Z64" i="2"/>
  <c r="X64" i="2"/>
  <c r="V64" i="2"/>
  <c r="T64" i="2"/>
  <c r="AE64" i="2" s="1"/>
  <c r="R64" i="2"/>
  <c r="AI64" i="2" s="1"/>
  <c r="P64" i="2"/>
  <c r="N64" i="2"/>
  <c r="L64" i="2"/>
  <c r="AF64" i="2" s="1"/>
  <c r="D64" i="2"/>
  <c r="J64" i="2" s="1"/>
  <c r="AD63" i="2"/>
  <c r="AC63" i="2"/>
  <c r="AB63" i="2"/>
  <c r="AA63" i="2"/>
  <c r="Z63" i="2"/>
  <c r="AE63" i="2" s="1"/>
  <c r="X63" i="2"/>
  <c r="AJ63" i="2" s="1"/>
  <c r="V63" i="2"/>
  <c r="T63" i="2"/>
  <c r="R63" i="2"/>
  <c r="AI63" i="2" s="1"/>
  <c r="P63" i="2"/>
  <c r="N63" i="2"/>
  <c r="L63" i="2"/>
  <c r="F63" i="2"/>
  <c r="D63" i="2"/>
  <c r="J63" i="2" s="1"/>
  <c r="AD62" i="2"/>
  <c r="Z62" i="2"/>
  <c r="X62" i="2"/>
  <c r="AJ62" i="2" s="1"/>
  <c r="V62" i="2"/>
  <c r="T62" i="2"/>
  <c r="R62" i="2"/>
  <c r="P62" i="2"/>
  <c r="N62" i="2"/>
  <c r="L62" i="2"/>
  <c r="AF62" i="2" s="1"/>
  <c r="J62" i="2"/>
  <c r="F62" i="2"/>
  <c r="D62" i="2"/>
  <c r="AD61" i="2"/>
  <c r="AC61" i="2"/>
  <c r="AB61" i="2"/>
  <c r="AA61" i="2"/>
  <c r="Z61" i="2"/>
  <c r="X61" i="2"/>
  <c r="AJ61" i="2" s="1"/>
  <c r="V61" i="2"/>
  <c r="T61" i="2"/>
  <c r="R61" i="2"/>
  <c r="AI61" i="2" s="1"/>
  <c r="P61" i="2"/>
  <c r="AH61" i="2" s="1"/>
  <c r="N61" i="2"/>
  <c r="L61" i="2"/>
  <c r="AF61" i="2" s="1"/>
  <c r="D61" i="2"/>
  <c r="F61" i="2" s="1"/>
  <c r="AD60" i="2"/>
  <c r="AC60" i="2"/>
  <c r="AB60" i="2"/>
  <c r="AA60" i="2"/>
  <c r="Z60" i="2"/>
  <c r="X60" i="2"/>
  <c r="V60" i="2"/>
  <c r="T60" i="2"/>
  <c r="R60" i="2"/>
  <c r="P60" i="2"/>
  <c r="N60" i="2"/>
  <c r="L60" i="2"/>
  <c r="AF60" i="2" s="1"/>
  <c r="J60" i="2"/>
  <c r="D60" i="2"/>
  <c r="F60" i="2" s="1"/>
  <c r="AJ59" i="2"/>
  <c r="AG59" i="2"/>
  <c r="AD59" i="2"/>
  <c r="AC59" i="2"/>
  <c r="AB59" i="2"/>
  <c r="AA59" i="2"/>
  <c r="Z59" i="2"/>
  <c r="X59" i="2"/>
  <c r="V59" i="2"/>
  <c r="T59" i="2"/>
  <c r="AE59" i="2" s="1"/>
  <c r="R59" i="2"/>
  <c r="P59" i="2"/>
  <c r="AH59" i="2" s="1"/>
  <c r="N59" i="2"/>
  <c r="L59" i="2"/>
  <c r="AF59" i="2" s="1"/>
  <c r="D59" i="2"/>
  <c r="AJ58" i="2"/>
  <c r="AD58" i="2"/>
  <c r="AC58" i="2"/>
  <c r="AB58" i="2"/>
  <c r="AA58" i="2"/>
  <c r="Z58" i="2"/>
  <c r="X58" i="2"/>
  <c r="V58" i="2"/>
  <c r="T58" i="2"/>
  <c r="R58" i="2"/>
  <c r="P58" i="2"/>
  <c r="AH58" i="2" s="1"/>
  <c r="N58" i="2"/>
  <c r="AG58" i="2" s="1"/>
  <c r="L58" i="2"/>
  <c r="AF58" i="2" s="1"/>
  <c r="F58" i="2"/>
  <c r="D58" i="2"/>
  <c r="J58" i="2" s="1"/>
  <c r="X57" i="2"/>
  <c r="V57" i="2"/>
  <c r="T57" i="2"/>
  <c r="R57" i="2"/>
  <c r="P57" i="2"/>
  <c r="N57" i="2"/>
  <c r="L57" i="2"/>
  <c r="J57" i="2"/>
  <c r="F57" i="2"/>
  <c r="D57" i="2"/>
  <c r="X56" i="2"/>
  <c r="V56" i="2"/>
  <c r="T56" i="2"/>
  <c r="R56" i="2"/>
  <c r="P56" i="2"/>
  <c r="N56" i="2"/>
  <c r="L56" i="2"/>
  <c r="D56" i="2"/>
  <c r="J56" i="2" s="1"/>
  <c r="AD55" i="2"/>
  <c r="AJ55" i="2" s="1"/>
  <c r="Z55" i="2"/>
  <c r="X55" i="2"/>
  <c r="V55" i="2"/>
  <c r="T55" i="2"/>
  <c r="R55" i="2"/>
  <c r="P55" i="2"/>
  <c r="N55" i="2"/>
  <c r="L55" i="2"/>
  <c r="AF55" i="2" s="1"/>
  <c r="D55" i="2"/>
  <c r="AD54" i="2"/>
  <c r="Z54" i="2"/>
  <c r="X54" i="2"/>
  <c r="V54" i="2"/>
  <c r="T54" i="2"/>
  <c r="R54" i="2"/>
  <c r="P54" i="2"/>
  <c r="N54" i="2"/>
  <c r="L54" i="2"/>
  <c r="D54" i="2"/>
  <c r="J54" i="2" s="1"/>
  <c r="AD53" i="2"/>
  <c r="Z53" i="2"/>
  <c r="X53" i="2"/>
  <c r="V53" i="2"/>
  <c r="T53" i="2"/>
  <c r="R53" i="2"/>
  <c r="P53" i="2"/>
  <c r="N53" i="2"/>
  <c r="L53" i="2"/>
  <c r="F53" i="2"/>
  <c r="D53" i="2"/>
  <c r="J53" i="2" s="1"/>
  <c r="AD52" i="2"/>
  <c r="Z52" i="2"/>
  <c r="AF52" i="2" s="1"/>
  <c r="X52" i="2"/>
  <c r="AJ52" i="2" s="1"/>
  <c r="V52" i="2"/>
  <c r="J52" i="2"/>
  <c r="F52" i="2"/>
  <c r="D52" i="2"/>
  <c r="X51" i="2"/>
  <c r="V51" i="2"/>
  <c r="T51" i="2"/>
  <c r="R51" i="2"/>
  <c r="P51" i="2"/>
  <c r="N51" i="2"/>
  <c r="L51" i="2"/>
  <c r="D51" i="2"/>
  <c r="J51" i="2" s="1"/>
  <c r="AD50" i="2"/>
  <c r="Z50" i="2"/>
  <c r="X50" i="2"/>
  <c r="AJ50" i="2" s="1"/>
  <c r="V50" i="2"/>
  <c r="T50" i="2"/>
  <c r="R50" i="2"/>
  <c r="P50" i="2"/>
  <c r="N50" i="2"/>
  <c r="L50" i="2"/>
  <c r="AF50" i="2" s="1"/>
  <c r="F50" i="2"/>
  <c r="D50" i="2"/>
  <c r="J50" i="2" s="1"/>
  <c r="AD49" i="2"/>
  <c r="Z49" i="2"/>
  <c r="X49" i="2"/>
  <c r="AJ49" i="2" s="1"/>
  <c r="V49" i="2"/>
  <c r="T49" i="2"/>
  <c r="R49" i="2"/>
  <c r="P49" i="2"/>
  <c r="N49" i="2"/>
  <c r="L49" i="2"/>
  <c r="J49" i="2"/>
  <c r="F49" i="2"/>
  <c r="D49" i="2"/>
  <c r="AD48" i="2"/>
  <c r="Z48" i="2"/>
  <c r="X48" i="2"/>
  <c r="V48" i="2"/>
  <c r="T48" i="2"/>
  <c r="R48" i="2"/>
  <c r="P48" i="2"/>
  <c r="N48" i="2"/>
  <c r="L48" i="2"/>
  <c r="AF48" i="2" s="1"/>
  <c r="D48" i="2"/>
  <c r="J48" i="2" s="1"/>
  <c r="AD47" i="2"/>
  <c r="Z47" i="2"/>
  <c r="X47" i="2"/>
  <c r="V47" i="2"/>
  <c r="T47" i="2"/>
  <c r="R47" i="2"/>
  <c r="P47" i="2"/>
  <c r="N47" i="2"/>
  <c r="L47" i="2"/>
  <c r="F47" i="2"/>
  <c r="D47" i="2"/>
  <c r="J47" i="2" s="1"/>
  <c r="AG46" i="2"/>
  <c r="AD46" i="2"/>
  <c r="AC46" i="2"/>
  <c r="AB46" i="2"/>
  <c r="AA46" i="2"/>
  <c r="Z46" i="2"/>
  <c r="AF46" i="2" s="1"/>
  <c r="X46" i="2"/>
  <c r="V46" i="2"/>
  <c r="T46" i="2"/>
  <c r="R46" i="2"/>
  <c r="P46" i="2"/>
  <c r="N46" i="2"/>
  <c r="L46" i="2"/>
  <c r="D46" i="2"/>
  <c r="J46" i="2" s="1"/>
  <c r="AD45" i="2"/>
  <c r="Z45" i="2"/>
  <c r="AF45" i="2" s="1"/>
  <c r="X45" i="2"/>
  <c r="V45" i="2"/>
  <c r="T45" i="2"/>
  <c r="R45" i="2"/>
  <c r="P45" i="2"/>
  <c r="N45" i="2"/>
  <c r="L45" i="2"/>
  <c r="D45" i="2"/>
  <c r="AJ44" i="2"/>
  <c r="AD44" i="2"/>
  <c r="Z44" i="2"/>
  <c r="X44" i="2"/>
  <c r="V44" i="2"/>
  <c r="T44" i="2"/>
  <c r="R44" i="2"/>
  <c r="P44" i="2"/>
  <c r="N44" i="2"/>
  <c r="L44" i="2"/>
  <c r="AF44" i="2" s="1"/>
  <c r="D44" i="2"/>
  <c r="F44" i="2" s="1"/>
  <c r="AD43" i="2"/>
  <c r="AJ43" i="2" s="1"/>
  <c r="Z43" i="2"/>
  <c r="AF43" i="2" s="1"/>
  <c r="X43" i="2"/>
  <c r="V43" i="2"/>
  <c r="T43" i="2"/>
  <c r="R43" i="2"/>
  <c r="P43" i="2"/>
  <c r="N43" i="2"/>
  <c r="L43" i="2"/>
  <c r="J43" i="2"/>
  <c r="D43" i="2"/>
  <c r="F43" i="2" s="1"/>
  <c r="AD42" i="2"/>
  <c r="Z42" i="2"/>
  <c r="X42" i="2"/>
  <c r="V42" i="2"/>
  <c r="T42" i="2"/>
  <c r="R42" i="2"/>
  <c r="P42" i="2"/>
  <c r="N42" i="2"/>
  <c r="L42" i="2"/>
  <c r="F42" i="2"/>
  <c r="D42" i="2"/>
  <c r="J42" i="2" s="1"/>
  <c r="AD41" i="2"/>
  <c r="Z41" i="2"/>
  <c r="X41" i="2"/>
  <c r="AJ41" i="2" s="1"/>
  <c r="V41" i="2"/>
  <c r="T41" i="2"/>
  <c r="R41" i="2"/>
  <c r="P41" i="2"/>
  <c r="N41" i="2"/>
  <c r="L41" i="2"/>
  <c r="J41" i="2"/>
  <c r="D41" i="2"/>
  <c r="F41" i="2" s="1"/>
  <c r="AD40" i="2"/>
  <c r="Z40" i="2"/>
  <c r="X40" i="2"/>
  <c r="V40" i="2"/>
  <c r="T40" i="2"/>
  <c r="R40" i="2"/>
  <c r="P40" i="2"/>
  <c r="N40" i="2"/>
  <c r="L40" i="2"/>
  <c r="J40" i="2"/>
  <c r="F40" i="2"/>
  <c r="D40" i="2"/>
  <c r="AD39" i="2"/>
  <c r="AC39" i="2"/>
  <c r="AB39" i="2"/>
  <c r="AH39" i="2" s="1"/>
  <c r="AA39" i="2"/>
  <c r="Z39" i="2"/>
  <c r="X39" i="2"/>
  <c r="AJ39" i="2" s="1"/>
  <c r="V39" i="2"/>
  <c r="T39" i="2"/>
  <c r="R39" i="2"/>
  <c r="P39" i="2"/>
  <c r="N39" i="2"/>
  <c r="L39" i="2"/>
  <c r="D39" i="2"/>
  <c r="J39" i="2" s="1"/>
  <c r="AD38" i="2"/>
  <c r="AC38" i="2"/>
  <c r="AB38" i="2"/>
  <c r="AA38" i="2"/>
  <c r="Z38" i="2"/>
  <c r="X38" i="2"/>
  <c r="V38" i="2"/>
  <c r="T38" i="2"/>
  <c r="R38" i="2"/>
  <c r="AI38" i="2" s="1"/>
  <c r="P38" i="2"/>
  <c r="N38" i="2"/>
  <c r="L38" i="2"/>
  <c r="D38" i="2"/>
  <c r="AD37" i="2"/>
  <c r="AC37" i="2"/>
  <c r="AB37" i="2"/>
  <c r="AA37" i="2"/>
  <c r="Z37" i="2"/>
  <c r="AF37" i="2" s="1"/>
  <c r="X37" i="2"/>
  <c r="V37" i="2"/>
  <c r="T37" i="2"/>
  <c r="R37" i="2"/>
  <c r="P37" i="2"/>
  <c r="N37" i="2"/>
  <c r="AG37" i="2" s="1"/>
  <c r="L37" i="2"/>
  <c r="F37" i="2"/>
  <c r="D37" i="2"/>
  <c r="J37" i="2" s="1"/>
  <c r="AH36" i="2"/>
  <c r="AD36" i="2"/>
  <c r="AC36" i="2"/>
  <c r="AB36" i="2"/>
  <c r="AA36" i="2"/>
  <c r="Z36" i="2"/>
  <c r="X36" i="2"/>
  <c r="AJ36" i="2" s="1"/>
  <c r="V36" i="2"/>
  <c r="T36" i="2"/>
  <c r="R36" i="2"/>
  <c r="AI36" i="2" s="1"/>
  <c r="P36" i="2"/>
  <c r="N36" i="2"/>
  <c r="L36" i="2"/>
  <c r="AF36" i="2" s="1"/>
  <c r="J36" i="2"/>
  <c r="F36" i="2"/>
  <c r="D36" i="2"/>
  <c r="AD35" i="2"/>
  <c r="AC35" i="2"/>
  <c r="AB35" i="2"/>
  <c r="AA35" i="2"/>
  <c r="Z35" i="2"/>
  <c r="X35" i="2"/>
  <c r="V35" i="2"/>
  <c r="T35" i="2"/>
  <c r="R35" i="2"/>
  <c r="P35" i="2"/>
  <c r="N35" i="2"/>
  <c r="L35" i="2"/>
  <c r="J35" i="2"/>
  <c r="D35" i="2"/>
  <c r="F35" i="2" s="1"/>
  <c r="X34" i="2"/>
  <c r="V34" i="2"/>
  <c r="T34" i="2"/>
  <c r="R34" i="2"/>
  <c r="P34" i="2"/>
  <c r="N34" i="2"/>
  <c r="L34" i="2"/>
  <c r="J34" i="2"/>
  <c r="F34" i="2"/>
  <c r="D34" i="2"/>
  <c r="X33" i="2"/>
  <c r="V33" i="2"/>
  <c r="T33" i="2"/>
  <c r="R33" i="2"/>
  <c r="P33" i="2"/>
  <c r="N33" i="2"/>
  <c r="L33" i="2"/>
  <c r="D33" i="2"/>
  <c r="J33" i="2" s="1"/>
  <c r="X32" i="2"/>
  <c r="V32" i="2"/>
  <c r="T32" i="2"/>
  <c r="R32" i="2"/>
  <c r="P32" i="2"/>
  <c r="N32" i="2"/>
  <c r="L32" i="2"/>
  <c r="D32" i="2"/>
  <c r="J32" i="2" s="1"/>
  <c r="X31" i="2"/>
  <c r="V31" i="2"/>
  <c r="T31" i="2"/>
  <c r="R31" i="2"/>
  <c r="P31" i="2"/>
  <c r="N31" i="2"/>
  <c r="L31" i="2"/>
  <c r="D31" i="2"/>
  <c r="J31" i="2" s="1"/>
  <c r="X30" i="2"/>
  <c r="V30" i="2"/>
  <c r="T30" i="2"/>
  <c r="R30" i="2"/>
  <c r="P30" i="2"/>
  <c r="N30" i="2"/>
  <c r="L30" i="2"/>
  <c r="D30" i="2"/>
  <c r="J30" i="2" s="1"/>
  <c r="AD29" i="2"/>
  <c r="AC29" i="2"/>
  <c r="AB29" i="2"/>
  <c r="AA29" i="2"/>
  <c r="AG29" i="2" s="1"/>
  <c r="Z29" i="2"/>
  <c r="X29" i="2"/>
  <c r="V29" i="2"/>
  <c r="T29" i="2"/>
  <c r="R29" i="2"/>
  <c r="AI29" i="2" s="1"/>
  <c r="P29" i="2"/>
  <c r="AH29" i="2" s="1"/>
  <c r="N29" i="2"/>
  <c r="L29" i="2"/>
  <c r="AF29" i="2" s="1"/>
  <c r="J29" i="2"/>
  <c r="D29" i="2"/>
  <c r="F29" i="2" s="1"/>
  <c r="X28" i="2"/>
  <c r="V28" i="2"/>
  <c r="T28" i="2"/>
  <c r="R28" i="2"/>
  <c r="P28" i="2"/>
  <c r="N28" i="2"/>
  <c r="L28" i="2"/>
  <c r="D28" i="2"/>
  <c r="F28" i="2" s="1"/>
  <c r="AD27" i="2"/>
  <c r="AC27" i="2"/>
  <c r="AB27" i="2"/>
  <c r="AA27" i="2"/>
  <c r="Z27" i="2"/>
  <c r="AF27" i="2" s="1"/>
  <c r="X27" i="2"/>
  <c r="V27" i="2"/>
  <c r="T27" i="2"/>
  <c r="R27" i="2"/>
  <c r="P27" i="2"/>
  <c r="N27" i="2"/>
  <c r="L27" i="2"/>
  <c r="D27" i="2"/>
  <c r="AF26" i="2"/>
  <c r="AD26" i="2"/>
  <c r="Z26" i="2"/>
  <c r="X26" i="2"/>
  <c r="AJ26" i="2" s="1"/>
  <c r="V26" i="2"/>
  <c r="T26" i="2"/>
  <c r="R26" i="2"/>
  <c r="P26" i="2"/>
  <c r="N26" i="2"/>
  <c r="L26" i="2"/>
  <c r="D26" i="2"/>
  <c r="J26" i="2" s="1"/>
  <c r="AD25" i="2"/>
  <c r="AC25" i="2"/>
  <c r="AI25" i="2" s="1"/>
  <c r="AB25" i="2"/>
  <c r="AH25" i="2" s="1"/>
  <c r="AA25" i="2"/>
  <c r="Z25" i="2"/>
  <c r="X25" i="2"/>
  <c r="AJ25" i="2" s="1"/>
  <c r="V25" i="2"/>
  <c r="T25" i="2"/>
  <c r="R25" i="2"/>
  <c r="P25" i="2"/>
  <c r="N25" i="2"/>
  <c r="L25" i="2"/>
  <c r="F25" i="2"/>
  <c r="D25" i="2"/>
  <c r="J25" i="2" s="1"/>
  <c r="AD24" i="2"/>
  <c r="AC24" i="2"/>
  <c r="AB24" i="2"/>
  <c r="AA24" i="2"/>
  <c r="AG24" i="2" s="1"/>
  <c r="Z24" i="2"/>
  <c r="X24" i="2"/>
  <c r="V24" i="2"/>
  <c r="T24" i="2"/>
  <c r="R24" i="2"/>
  <c r="AI24" i="2" s="1"/>
  <c r="P24" i="2"/>
  <c r="N24" i="2"/>
  <c r="L24" i="2"/>
  <c r="D24" i="2"/>
  <c r="J24" i="2" s="1"/>
  <c r="X23" i="2"/>
  <c r="V23" i="2"/>
  <c r="T23" i="2"/>
  <c r="R23" i="2"/>
  <c r="P23" i="2"/>
  <c r="N23" i="2"/>
  <c r="L23" i="2"/>
  <c r="D23" i="2"/>
  <c r="J23" i="2" s="1"/>
  <c r="X22" i="2"/>
  <c r="V22" i="2"/>
  <c r="T22" i="2"/>
  <c r="R22" i="2"/>
  <c r="P22" i="2"/>
  <c r="N22" i="2"/>
  <c r="L22" i="2"/>
  <c r="F22" i="2"/>
  <c r="D22" i="2"/>
  <c r="J22" i="2" s="1"/>
  <c r="X21" i="2"/>
  <c r="V21" i="2"/>
  <c r="T21" i="2"/>
  <c r="R21" i="2"/>
  <c r="P21" i="2"/>
  <c r="N21" i="2"/>
  <c r="L21" i="2"/>
  <c r="J21" i="2"/>
  <c r="F21" i="2"/>
  <c r="D21" i="2"/>
  <c r="AD20" i="2"/>
  <c r="AC20" i="2"/>
  <c r="AB20" i="2"/>
  <c r="AA20" i="2"/>
  <c r="Z20" i="2"/>
  <c r="X20" i="2"/>
  <c r="AJ20" i="2" s="1"/>
  <c r="V20" i="2"/>
  <c r="T20" i="2"/>
  <c r="R20" i="2"/>
  <c r="P20" i="2"/>
  <c r="N20" i="2"/>
  <c r="L20" i="2"/>
  <c r="J20" i="2"/>
  <c r="D20" i="2"/>
  <c r="F20" i="2" s="1"/>
  <c r="AD19" i="2"/>
  <c r="AC19" i="2"/>
  <c r="AI19" i="2" s="1"/>
  <c r="AB19" i="2"/>
  <c r="AA19" i="2"/>
  <c r="Z19" i="2"/>
  <c r="X19" i="2"/>
  <c r="V19" i="2"/>
  <c r="T19" i="2"/>
  <c r="AE19" i="2" s="1"/>
  <c r="R19" i="2"/>
  <c r="P19" i="2"/>
  <c r="AH19" i="2" s="1"/>
  <c r="N19" i="2"/>
  <c r="AG19" i="2" s="1"/>
  <c r="L19" i="2"/>
  <c r="AF19" i="2" s="1"/>
  <c r="D19" i="2"/>
  <c r="J19" i="2" s="1"/>
  <c r="X18" i="2"/>
  <c r="V18" i="2"/>
  <c r="T18" i="2"/>
  <c r="R18" i="2"/>
  <c r="P18" i="2"/>
  <c r="N18" i="2"/>
  <c r="L18" i="2"/>
  <c r="D18" i="2"/>
  <c r="J18" i="2" s="1"/>
  <c r="X17" i="2"/>
  <c r="V17" i="2"/>
  <c r="T17" i="2"/>
  <c r="R17" i="2"/>
  <c r="P17" i="2"/>
  <c r="N17" i="2"/>
  <c r="L17" i="2"/>
  <c r="F17" i="2"/>
  <c r="D17" i="2"/>
  <c r="J17" i="2" s="1"/>
  <c r="X16" i="2"/>
  <c r="V16" i="2"/>
  <c r="T16" i="2"/>
  <c r="R16" i="2"/>
  <c r="P16" i="2"/>
  <c r="N16" i="2"/>
  <c r="L16" i="2"/>
  <c r="F16" i="2"/>
  <c r="D16" i="2"/>
  <c r="J16" i="2" s="1"/>
  <c r="X15" i="2"/>
  <c r="V15" i="2"/>
  <c r="T15" i="2"/>
  <c r="R15" i="2"/>
  <c r="P15" i="2"/>
  <c r="N15" i="2"/>
  <c r="L15" i="2"/>
  <c r="D15" i="2"/>
  <c r="J15" i="2" s="1"/>
  <c r="X14" i="2"/>
  <c r="V14" i="2"/>
  <c r="T14" i="2"/>
  <c r="R14" i="2"/>
  <c r="P14" i="2"/>
  <c r="N14" i="2"/>
  <c r="L14" i="2"/>
  <c r="J14" i="2"/>
  <c r="F14" i="2"/>
  <c r="D14" i="2"/>
  <c r="AJ13" i="2"/>
  <c r="AD13" i="2"/>
  <c r="AC13" i="2"/>
  <c r="AB13" i="2"/>
  <c r="AA13" i="2"/>
  <c r="Z13" i="2"/>
  <c r="X13" i="2"/>
  <c r="V13" i="2"/>
  <c r="T13" i="2"/>
  <c r="R13" i="2"/>
  <c r="AI13" i="2" s="1"/>
  <c r="P13" i="2"/>
  <c r="AH13" i="2" s="1"/>
  <c r="N13" i="2"/>
  <c r="L13" i="2"/>
  <c r="D13" i="2"/>
  <c r="F13" i="2" s="1"/>
  <c r="AD12" i="2"/>
  <c r="AC12" i="2"/>
  <c r="AB12" i="2"/>
  <c r="AA12" i="2"/>
  <c r="Z12" i="2"/>
  <c r="X12" i="2"/>
  <c r="AJ12" i="2" s="1"/>
  <c r="V12" i="2"/>
  <c r="T12" i="2"/>
  <c r="R12" i="2"/>
  <c r="AI12" i="2" s="1"/>
  <c r="P12" i="2"/>
  <c r="AH12" i="2" s="1"/>
  <c r="N12" i="2"/>
  <c r="AG12" i="2" s="1"/>
  <c r="L12" i="2"/>
  <c r="J12" i="2"/>
  <c r="D12" i="2"/>
  <c r="F12" i="2" s="1"/>
  <c r="AD11" i="2"/>
  <c r="AC11" i="2"/>
  <c r="AB11" i="2"/>
  <c r="AA11" i="2"/>
  <c r="Z11" i="2"/>
  <c r="X11" i="2"/>
  <c r="V11" i="2"/>
  <c r="T11" i="2"/>
  <c r="R11" i="2"/>
  <c r="AI11" i="2" s="1"/>
  <c r="P11" i="2"/>
  <c r="AH11" i="2" s="1"/>
  <c r="N11" i="2"/>
  <c r="AG11" i="2" s="1"/>
  <c r="L11" i="2"/>
  <c r="AF11" i="2" s="1"/>
  <c r="D11" i="2"/>
  <c r="J11" i="2" s="1"/>
  <c r="AT10" i="2"/>
  <c r="AD10" i="2"/>
  <c r="AC10" i="2"/>
  <c r="AB10" i="2"/>
  <c r="AA10" i="2"/>
  <c r="Z10" i="2"/>
  <c r="X10" i="2"/>
  <c r="V10" i="2"/>
  <c r="T10" i="2"/>
  <c r="R10" i="2"/>
  <c r="P10" i="2"/>
  <c r="N10" i="2"/>
  <c r="AG10" i="2" s="1"/>
  <c r="L10" i="2"/>
  <c r="AF10" i="2" s="1"/>
  <c r="D10" i="2"/>
  <c r="J10" i="2" s="1"/>
  <c r="AT9" i="2"/>
  <c r="AV9" i="2" s="1"/>
  <c r="AD9" i="2"/>
  <c r="AC9" i="2"/>
  <c r="AB9" i="2"/>
  <c r="AA9" i="2"/>
  <c r="Z9" i="2"/>
  <c r="X9" i="2"/>
  <c r="V9" i="2"/>
  <c r="T9" i="2"/>
  <c r="R9" i="2"/>
  <c r="AI9" i="2" s="1"/>
  <c r="P9" i="2"/>
  <c r="N9" i="2"/>
  <c r="AG9" i="2" s="1"/>
  <c r="L9" i="2"/>
  <c r="AF9" i="2" s="1"/>
  <c r="D9" i="2"/>
  <c r="J9" i="2" s="1"/>
  <c r="AT8" i="2"/>
  <c r="AD8" i="2"/>
  <c r="AC8" i="2"/>
  <c r="AB8" i="2"/>
  <c r="AA8" i="2"/>
  <c r="Z8" i="2"/>
  <c r="X8" i="2"/>
  <c r="AJ8" i="2" s="1"/>
  <c r="V8" i="2"/>
  <c r="T8" i="2"/>
  <c r="R8" i="2"/>
  <c r="AI8" i="2" s="1"/>
  <c r="P8" i="2"/>
  <c r="AH8" i="2" s="1"/>
  <c r="N8" i="2"/>
  <c r="L8" i="2"/>
  <c r="D8" i="2"/>
  <c r="AT7" i="2"/>
  <c r="AD7" i="2"/>
  <c r="AC7" i="2"/>
  <c r="AB7" i="2"/>
  <c r="AA7" i="2"/>
  <c r="Z7" i="2"/>
  <c r="X7" i="2"/>
  <c r="V7" i="2"/>
  <c r="T7" i="2"/>
  <c r="R7" i="2"/>
  <c r="P7" i="2"/>
  <c r="N7" i="2"/>
  <c r="L7" i="2"/>
  <c r="D7" i="2"/>
  <c r="J7" i="2" s="1"/>
  <c r="E40" i="1"/>
  <c r="D40" i="1"/>
  <c r="D39" i="1" s="1"/>
  <c r="E39" i="1"/>
  <c r="D34" i="1"/>
  <c r="D33" i="1" s="1"/>
  <c r="E31" i="1"/>
  <c r="D31" i="1"/>
  <c r="E30" i="1"/>
  <c r="D30" i="1"/>
  <c r="D26" i="1" s="1"/>
  <c r="D45" i="1" s="1"/>
  <c r="E27" i="1"/>
  <c r="D27" i="1"/>
  <c r="E24" i="1"/>
  <c r="D24" i="1"/>
  <c r="E19" i="1"/>
  <c r="D19" i="1"/>
  <c r="E10" i="1"/>
  <c r="D10" i="1"/>
  <c r="E8" i="1"/>
  <c r="D8" i="1"/>
  <c r="D7" i="1"/>
  <c r="AE79" i="2" l="1"/>
  <c r="AE9" i="2"/>
  <c r="AE12" i="2"/>
  <c r="F18" i="2"/>
  <c r="AF39" i="2"/>
  <c r="AJ45" i="2"/>
  <c r="AJ53" i="2"/>
  <c r="AI58" i="2"/>
  <c r="AE61" i="2"/>
  <c r="AG71" i="2"/>
  <c r="AH72" i="2"/>
  <c r="AH73" i="2"/>
  <c r="AE78" i="2"/>
  <c r="F81" i="2"/>
  <c r="F92" i="2"/>
  <c r="F117" i="2"/>
  <c r="AF120" i="2"/>
  <c r="AF165" i="2"/>
  <c r="F171" i="2"/>
  <c r="F177" i="2"/>
  <c r="F178" i="2"/>
  <c r="J179" i="2"/>
  <c r="AI206" i="2"/>
  <c r="F222" i="2"/>
  <c r="F234" i="2"/>
  <c r="J77" i="2"/>
  <c r="F214" i="2"/>
  <c r="AE8" i="2"/>
  <c r="AJ9" i="2"/>
  <c r="AJ11" i="2"/>
  <c r="AE69" i="2"/>
  <c r="AJ78" i="2"/>
  <c r="AJ106" i="2"/>
  <c r="AJ195" i="2"/>
  <c r="AE200" i="2"/>
  <c r="AE240" i="2"/>
  <c r="F67" i="2"/>
  <c r="AE11" i="2"/>
  <c r="AE13" i="2"/>
  <c r="AH27" i="2"/>
  <c r="AF38" i="2"/>
  <c r="AF49" i="2"/>
  <c r="F54" i="2"/>
  <c r="AE58" i="2"/>
  <c r="AJ72" i="2"/>
  <c r="F75" i="2"/>
  <c r="AF78" i="2"/>
  <c r="AF81" i="2"/>
  <c r="J82" i="2"/>
  <c r="AH90" i="2"/>
  <c r="J99" i="2"/>
  <c r="F103" i="2"/>
  <c r="F104" i="2"/>
  <c r="AF108" i="2"/>
  <c r="AF116" i="2"/>
  <c r="AG117" i="2"/>
  <c r="AH118" i="2"/>
  <c r="AH120" i="2"/>
  <c r="AG124" i="2"/>
  <c r="AE131" i="2"/>
  <c r="AF134" i="2"/>
  <c r="F170" i="2"/>
  <c r="AI173" i="2"/>
  <c r="AF177" i="2"/>
  <c r="AG179" i="2"/>
  <c r="AF180" i="2"/>
  <c r="F181" i="2"/>
  <c r="AG203" i="2"/>
  <c r="F208" i="2"/>
  <c r="F209" i="2"/>
  <c r="AF211" i="2"/>
  <c r="AJ217" i="2"/>
  <c r="AG223" i="2"/>
  <c r="AI226" i="2"/>
  <c r="AE229" i="2"/>
  <c r="AI249" i="2"/>
  <c r="R254" i="2"/>
  <c r="F51" i="2"/>
  <c r="AG81" i="2"/>
  <c r="AF83" i="2"/>
  <c r="AI90" i="2"/>
  <c r="AH92" i="2"/>
  <c r="AI93" i="2"/>
  <c r="AF100" i="2"/>
  <c r="AG116" i="2"/>
  <c r="AH117" i="2"/>
  <c r="AI118" i="2"/>
  <c r="J128" i="2"/>
  <c r="F166" i="2"/>
  <c r="AJ175" i="2"/>
  <c r="AE243" i="2"/>
  <c r="F121" i="2"/>
  <c r="AF8" i="2"/>
  <c r="AH9" i="2"/>
  <c r="AH10" i="2"/>
  <c r="AJ19" i="2"/>
  <c r="F24" i="2"/>
  <c r="F26" i="2"/>
  <c r="AF35" i="2"/>
  <c r="AG36" i="2"/>
  <c r="AH38" i="2"/>
  <c r="AJ48" i="2"/>
  <c r="AF54" i="2"/>
  <c r="AJ60" i="2"/>
  <c r="AJ69" i="2"/>
  <c r="J76" i="2"/>
  <c r="AE90" i="2"/>
  <c r="AG103" i="2"/>
  <c r="AF104" i="2"/>
  <c r="AE120" i="2"/>
  <c r="AJ142" i="2"/>
  <c r="F144" i="2"/>
  <c r="J148" i="2"/>
  <c r="F151" i="2"/>
  <c r="AJ174" i="2"/>
  <c r="AH177" i="2"/>
  <c r="AI178" i="2"/>
  <c r="AG186" i="2"/>
  <c r="AH195" i="2"/>
  <c r="AI197" i="2"/>
  <c r="AF208" i="2"/>
  <c r="AF209" i="2"/>
  <c r="AJ7" i="2"/>
  <c r="AG8" i="2"/>
  <c r="AI10" i="2"/>
  <c r="AH20" i="2"/>
  <c r="AF25" i="2"/>
  <c r="AI59" i="2"/>
  <c r="AF76" i="2"/>
  <c r="AJ79" i="2"/>
  <c r="AF98" i="2"/>
  <c r="AF102" i="2"/>
  <c r="AH103" i="2"/>
  <c r="F110" i="2"/>
  <c r="AJ124" i="2"/>
  <c r="AG131" i="2"/>
  <c r="AF142" i="2"/>
  <c r="AF148" i="2"/>
  <c r="AG183" i="2"/>
  <c r="J185" i="2"/>
  <c r="AJ223" i="2"/>
  <c r="AG240" i="2"/>
  <c r="F242" i="2"/>
  <c r="AI20" i="2"/>
  <c r="AG25" i="2"/>
  <c r="AJ27" i="2"/>
  <c r="AH35" i="2"/>
  <c r="AI46" i="2"/>
  <c r="AJ93" i="2"/>
  <c r="AG98" i="2"/>
  <c r="AI100" i="2"/>
  <c r="AG102" i="2"/>
  <c r="AJ119" i="2"/>
  <c r="AH131" i="2"/>
  <c r="AF133" i="2"/>
  <c r="AF144" i="2"/>
  <c r="AF149" i="2"/>
  <c r="AE180" i="2"/>
  <c r="AH209" i="2"/>
  <c r="F39" i="2"/>
  <c r="F105" i="2"/>
  <c r="AE197" i="2"/>
  <c r="AF24" i="2"/>
  <c r="AE7" i="2"/>
  <c r="AI35" i="2"/>
  <c r="AF42" i="2"/>
  <c r="AF63" i="2"/>
  <c r="AG65" i="2"/>
  <c r="AF73" i="2"/>
  <c r="AF74" i="2"/>
  <c r="F89" i="2"/>
  <c r="AF90" i="2"/>
  <c r="AE91" i="2"/>
  <c r="AF96" i="2"/>
  <c r="AH98" i="2"/>
  <c r="AH102" i="2"/>
  <c r="F147" i="2"/>
  <c r="AJ152" i="2"/>
  <c r="AF156" i="2"/>
  <c r="AF169" i="2"/>
  <c r="AJ178" i="2"/>
  <c r="AE186" i="2"/>
  <c r="J205" i="2"/>
  <c r="AG206" i="2"/>
  <c r="AI207" i="2"/>
  <c r="AI208" i="2"/>
  <c r="AI212" i="2"/>
  <c r="AF217" i="2"/>
  <c r="AE219" i="2"/>
  <c r="J228" i="2"/>
  <c r="F230" i="2"/>
  <c r="AG231" i="2"/>
  <c r="J233" i="2"/>
  <c r="AJ234" i="2"/>
  <c r="F31" i="2"/>
  <c r="AH24" i="2"/>
  <c r="AG27" i="2"/>
  <c r="AE35" i="2"/>
  <c r="AJ38" i="2"/>
  <c r="AJ40" i="2"/>
  <c r="AJ47" i="2"/>
  <c r="AF53" i="2"/>
  <c r="AI60" i="2"/>
  <c r="AG63" i="2"/>
  <c r="AG72" i="2"/>
  <c r="AG93" i="2"/>
  <c r="AJ96" i="2"/>
  <c r="AI102" i="2"/>
  <c r="F115" i="2"/>
  <c r="J154" i="2"/>
  <c r="AJ156" i="2"/>
  <c r="AJ172" i="2"/>
  <c r="F202" i="2"/>
  <c r="AH206" i="2"/>
  <c r="AE207" i="2"/>
  <c r="AE208" i="2"/>
  <c r="AJ210" i="2"/>
  <c r="AI213" i="2"/>
  <c r="AG217" i="2"/>
  <c r="AH226" i="2"/>
  <c r="AF228" i="2"/>
  <c r="AH231" i="2"/>
  <c r="AJ239" i="2"/>
  <c r="AH243" i="2"/>
  <c r="AJ46" i="2"/>
  <c r="AE81" i="2"/>
  <c r="AJ186" i="2"/>
  <c r="AE226" i="2"/>
  <c r="J13" i="2"/>
  <c r="AE24" i="2"/>
  <c r="AI27" i="2"/>
  <c r="AJ35" i="2"/>
  <c r="AE36" i="2"/>
  <c r="AG38" i="2"/>
  <c r="AF68" i="2"/>
  <c r="AH71" i="2"/>
  <c r="AI72" i="2"/>
  <c r="AI73" i="2"/>
  <c r="J78" i="2"/>
  <c r="AF79" i="2"/>
  <c r="AE102" i="2"/>
  <c r="AI123" i="2"/>
  <c r="AF124" i="2"/>
  <c r="F127" i="2"/>
  <c r="F136" i="2"/>
  <c r="AF140" i="2"/>
  <c r="AF150" i="2"/>
  <c r="J157" i="2"/>
  <c r="J168" i="2"/>
  <c r="AH175" i="2"/>
  <c r="J195" i="2"/>
  <c r="AF196" i="2"/>
  <c r="AF198" i="2"/>
  <c r="AG199" i="2"/>
  <c r="AF200" i="2"/>
  <c r="J201" i="2"/>
  <c r="AH205" i="2"/>
  <c r="AE206" i="2"/>
  <c r="AJ208" i="2"/>
  <c r="AF224" i="2"/>
  <c r="AH228" i="2"/>
  <c r="AG230" i="2"/>
  <c r="AE231" i="2"/>
  <c r="AJ236" i="2"/>
  <c r="AE29" i="2"/>
  <c r="AE72" i="2"/>
  <c r="AE73" i="2"/>
  <c r="AF12" i="2"/>
  <c r="AG13" i="2"/>
  <c r="AJ24" i="2"/>
  <c r="AE25" i="2"/>
  <c r="AJ29" i="2"/>
  <c r="AG35" i="2"/>
  <c r="J44" i="2"/>
  <c r="F48" i="2"/>
  <c r="AJ64" i="2"/>
  <c r="AG112" i="2"/>
  <c r="AF113" i="2"/>
  <c r="AE122" i="2"/>
  <c r="F129" i="2"/>
  <c r="J139" i="2"/>
  <c r="AI172" i="2"/>
  <c r="AF184" i="2"/>
  <c r="AJ185" i="2"/>
  <c r="AH196" i="2"/>
  <c r="AH198" i="2"/>
  <c r="AI199" i="2"/>
  <c r="AI202" i="2"/>
  <c r="AG207" i="2"/>
  <c r="AG208" i="2"/>
  <c r="AI210" i="2"/>
  <c r="J212" i="2"/>
  <c r="F216" i="2"/>
  <c r="AH223" i="2"/>
  <c r="AE228" i="2"/>
  <c r="AJ232" i="2"/>
  <c r="AE37" i="2"/>
  <c r="AJ42" i="2"/>
  <c r="AE46" i="2"/>
  <c r="AE65" i="2"/>
  <c r="AJ137" i="2"/>
  <c r="AJ158" i="2"/>
  <c r="AG184" i="2"/>
  <c r="AE199" i="2"/>
  <c r="AH207" i="2"/>
  <c r="AE230" i="2"/>
  <c r="AV8" i="2"/>
  <c r="D49" i="1"/>
  <c r="D52" i="1" s="1"/>
  <c r="D47" i="1"/>
  <c r="AV7" i="2"/>
  <c r="AU7" i="2"/>
  <c r="AB14" i="2" s="1"/>
  <c r="AH14" i="2" s="1"/>
  <c r="AT14" i="2"/>
  <c r="AU8" i="2" s="1"/>
  <c r="AC16" i="2"/>
  <c r="AI16" i="2" s="1"/>
  <c r="F10" i="2"/>
  <c r="F19" i="2"/>
  <c r="AE10" i="2"/>
  <c r="J8" i="2"/>
  <c r="F8" i="2"/>
  <c r="J38" i="2"/>
  <c r="F38" i="2"/>
  <c r="J69" i="2"/>
  <c r="F69" i="2"/>
  <c r="AF13" i="2"/>
  <c r="AF20" i="2"/>
  <c r="F33" i="2"/>
  <c r="J55" i="2"/>
  <c r="F55" i="2"/>
  <c r="AF84" i="2"/>
  <c r="AG20" i="2"/>
  <c r="AH37" i="2"/>
  <c r="T254" i="2"/>
  <c r="AE39" i="2"/>
  <c r="J137" i="2"/>
  <c r="F137" i="2"/>
  <c r="AI37" i="2"/>
  <c r="AF47" i="2"/>
  <c r="N254" i="2"/>
  <c r="AG39" i="2"/>
  <c r="R251" i="2"/>
  <c r="R250" i="2"/>
  <c r="AI7" i="2"/>
  <c r="T251" i="2"/>
  <c r="T250" i="2"/>
  <c r="V251" i="2"/>
  <c r="V250" i="2"/>
  <c r="AJ10" i="2"/>
  <c r="J27" i="2"/>
  <c r="F27" i="2"/>
  <c r="AE92" i="2"/>
  <c r="N250" i="2"/>
  <c r="N251" i="2"/>
  <c r="AG7" i="2"/>
  <c r="P250" i="2"/>
  <c r="P251" i="2"/>
  <c r="AH7" i="2"/>
  <c r="F9" i="2"/>
  <c r="X250" i="2"/>
  <c r="X251" i="2"/>
  <c r="AE20" i="2"/>
  <c r="AB21" i="2"/>
  <c r="AH21" i="2" s="1"/>
  <c r="AI130" i="2"/>
  <c r="AE130" i="2"/>
  <c r="J59" i="2"/>
  <c r="F59" i="2"/>
  <c r="AF7" i="2"/>
  <c r="AH60" i="2"/>
  <c r="AB33" i="2"/>
  <c r="AH33" i="2" s="1"/>
  <c r="J45" i="2"/>
  <c r="F45" i="2"/>
  <c r="AU9" i="2"/>
  <c r="AC248" i="2" s="1"/>
  <c r="F11" i="2"/>
  <c r="AE60" i="2"/>
  <c r="AE27" i="2"/>
  <c r="AG61" i="2"/>
  <c r="AJ70" i="2"/>
  <c r="AE71" i="2"/>
  <c r="F85" i="2"/>
  <c r="AE93" i="2"/>
  <c r="AJ37" i="2"/>
  <c r="F123" i="2"/>
  <c r="J123" i="2"/>
  <c r="J28" i="2"/>
  <c r="F32" i="2"/>
  <c r="F88" i="2"/>
  <c r="AH100" i="2"/>
  <c r="J106" i="2"/>
  <c r="F106" i="2"/>
  <c r="J107" i="2"/>
  <c r="F122" i="2"/>
  <c r="AB188" i="2"/>
  <c r="AE38" i="2"/>
  <c r="L254" i="2"/>
  <c r="AI39" i="2"/>
  <c r="AE98" i="2"/>
  <c r="J80" i="2"/>
  <c r="F80" i="2"/>
  <c r="J90" i="2"/>
  <c r="F90" i="2"/>
  <c r="F118" i="2"/>
  <c r="J119" i="2"/>
  <c r="F119" i="2"/>
  <c r="AC17" i="2"/>
  <c r="AI17" i="2" s="1"/>
  <c r="AC32" i="2"/>
  <c r="AI32" i="2" s="1"/>
  <c r="V254" i="2"/>
  <c r="AF40" i="2"/>
  <c r="AH63" i="2"/>
  <c r="F64" i="2"/>
  <c r="F70" i="2"/>
  <c r="AI124" i="2"/>
  <c r="F7" i="2"/>
  <c r="X254" i="2"/>
  <c r="AB57" i="2"/>
  <c r="AH57" i="2" s="1"/>
  <c r="AC80" i="2"/>
  <c r="AI80" i="2" s="1"/>
  <c r="F15" i="2"/>
  <c r="F23" i="2"/>
  <c r="F30" i="2"/>
  <c r="F46" i="2"/>
  <c r="F56" i="2"/>
  <c r="AC57" i="2"/>
  <c r="AI57" i="2" s="1"/>
  <c r="AG64" i="2"/>
  <c r="F65" i="2"/>
  <c r="F71" i="2"/>
  <c r="F93" i="2"/>
  <c r="AB107" i="2"/>
  <c r="AH107" i="2" s="1"/>
  <c r="J111" i="2"/>
  <c r="F111" i="2"/>
  <c r="J114" i="2"/>
  <c r="F114" i="2"/>
  <c r="AC127" i="2"/>
  <c r="AI127" i="2" s="1"/>
  <c r="AF131" i="2"/>
  <c r="L251" i="2"/>
  <c r="L250" i="2"/>
  <c r="AJ54" i="2"/>
  <c r="AH64" i="2"/>
  <c r="AB87" i="2"/>
  <c r="AH87" i="2" s="1"/>
  <c r="AF41" i="2"/>
  <c r="AB86" i="2"/>
  <c r="AH86" i="2" s="1"/>
  <c r="AC87" i="2"/>
  <c r="AI87" i="2" s="1"/>
  <c r="AE100" i="2"/>
  <c r="AE103" i="2"/>
  <c r="AI112" i="2"/>
  <c r="AE116" i="2"/>
  <c r="AE119" i="2"/>
  <c r="AE124" i="2"/>
  <c r="AH46" i="2"/>
  <c r="AG60" i="2"/>
  <c r="AI92" i="2"/>
  <c r="AH93" i="2"/>
  <c r="AE112" i="2"/>
  <c r="J61" i="2"/>
  <c r="AE70" i="2"/>
  <c r="AI94" i="2"/>
  <c r="F96" i="2"/>
  <c r="F109" i="2"/>
  <c r="AF110" i="2"/>
  <c r="AJ75" i="2"/>
  <c r="AE94" i="2"/>
  <c r="T252" i="2"/>
  <c r="AF157" i="2"/>
  <c r="AE175" i="2"/>
  <c r="AJ184" i="2"/>
  <c r="AB191" i="2"/>
  <c r="AH191" i="2" s="1"/>
  <c r="V252" i="2"/>
  <c r="J167" i="2"/>
  <c r="F167" i="2"/>
  <c r="F133" i="2"/>
  <c r="X252" i="2"/>
  <c r="AE185" i="2"/>
  <c r="AF138" i="2"/>
  <c r="AH188" i="2"/>
  <c r="AJ116" i="2"/>
  <c r="J183" i="2"/>
  <c r="F183" i="2"/>
  <c r="AE117" i="2"/>
  <c r="AG122" i="2"/>
  <c r="AF129" i="2"/>
  <c r="AJ138" i="2"/>
  <c r="F163" i="2"/>
  <c r="J163" i="2"/>
  <c r="AH204" i="2"/>
  <c r="AH210" i="2"/>
  <c r="AE210" i="2"/>
  <c r="P254" i="2"/>
  <c r="AI113" i="2"/>
  <c r="AH122" i="2"/>
  <c r="AG123" i="2"/>
  <c r="F159" i="2"/>
  <c r="J162" i="2"/>
  <c r="F162" i="2"/>
  <c r="AE171" i="2"/>
  <c r="AE178" i="2"/>
  <c r="AE179" i="2"/>
  <c r="AI122" i="2"/>
  <c r="AC192" i="2"/>
  <c r="AI192" i="2" s="1"/>
  <c r="AE204" i="2"/>
  <c r="AI129" i="2"/>
  <c r="AJ134" i="2"/>
  <c r="AE129" i="2"/>
  <c r="N252" i="2"/>
  <c r="AJ149" i="2"/>
  <c r="AG175" i="2"/>
  <c r="AH185" i="2"/>
  <c r="F102" i="2"/>
  <c r="AC121" i="2"/>
  <c r="AI121" i="2" s="1"/>
  <c r="F131" i="2"/>
  <c r="P252" i="2"/>
  <c r="J141" i="2"/>
  <c r="F141" i="2"/>
  <c r="F142" i="2"/>
  <c r="F143" i="2"/>
  <c r="AF201" i="2"/>
  <c r="AE201" i="2"/>
  <c r="AH119" i="2"/>
  <c r="J152" i="2"/>
  <c r="AJ165" i="2"/>
  <c r="AB189" i="2"/>
  <c r="AH189" i="2" s="1"/>
  <c r="F210" i="2"/>
  <c r="AI221" i="2"/>
  <c r="J207" i="2"/>
  <c r="F207" i="2"/>
  <c r="AE181" i="2"/>
  <c r="AE195" i="2"/>
  <c r="J199" i="2"/>
  <c r="F199" i="2"/>
  <c r="AE205" i="2"/>
  <c r="J223" i="2"/>
  <c r="F223" i="2"/>
  <c r="AJ197" i="2"/>
  <c r="AE198" i="2"/>
  <c r="AJ207" i="2"/>
  <c r="L253" i="2"/>
  <c r="J164" i="2"/>
  <c r="F173" i="2"/>
  <c r="AI181" i="2"/>
  <c r="AF182" i="2"/>
  <c r="F184" i="2"/>
  <c r="F203" i="2"/>
  <c r="AE209" i="2"/>
  <c r="AI217" i="2"/>
  <c r="AE249" i="2"/>
  <c r="F138" i="2"/>
  <c r="F145" i="2"/>
  <c r="F149" i="2"/>
  <c r="AF172" i="2"/>
  <c r="AG182" i="2"/>
  <c r="AG201" i="2"/>
  <c r="AE212" i="2"/>
  <c r="AF214" i="2"/>
  <c r="F135" i="2"/>
  <c r="J156" i="2"/>
  <c r="F156" i="2"/>
  <c r="F165" i="2"/>
  <c r="AG172" i="2"/>
  <c r="F174" i="2"/>
  <c r="AH182" i="2"/>
  <c r="AH201" i="2"/>
  <c r="AG214" i="2"/>
  <c r="L252" i="2"/>
  <c r="AH172" i="2"/>
  <c r="AJ181" i="2"/>
  <c r="F186" i="2"/>
  <c r="AJ200" i="2"/>
  <c r="AI201" i="2"/>
  <c r="AH214" i="2"/>
  <c r="AE215" i="2"/>
  <c r="AE223" i="2"/>
  <c r="AE182" i="2"/>
  <c r="AE217" i="2"/>
  <c r="AF166" i="2"/>
  <c r="J175" i="2"/>
  <c r="F175" i="2"/>
  <c r="AF185" i="2"/>
  <c r="F187" i="2"/>
  <c r="F190" i="2"/>
  <c r="F194" i="2"/>
  <c r="AF195" i="2"/>
  <c r="F206" i="2"/>
  <c r="AJ213" i="2"/>
  <c r="AE214" i="2"/>
  <c r="J239" i="2"/>
  <c r="F239" i="2"/>
  <c r="R252" i="2"/>
  <c r="AJ162" i="2"/>
  <c r="AE173" i="2"/>
  <c r="AG185" i="2"/>
  <c r="J191" i="2"/>
  <c r="F191" i="2"/>
  <c r="AG195" i="2"/>
  <c r="AG204" i="2"/>
  <c r="J219" i="2"/>
  <c r="AB242" i="2"/>
  <c r="AH242" i="2" s="1"/>
  <c r="F235" i="2"/>
  <c r="AC227" i="2"/>
  <c r="AI227" i="2" s="1"/>
  <c r="F172" i="2"/>
  <c r="F188" i="2"/>
  <c r="F204" i="2"/>
  <c r="F220" i="2"/>
  <c r="F236" i="2"/>
  <c r="AB237" i="2"/>
  <c r="AH237" i="2" s="1"/>
  <c r="T253" i="2"/>
  <c r="AC221" i="2"/>
  <c r="AC237" i="2"/>
  <c r="AI237" i="2" s="1"/>
  <c r="AB247" i="2"/>
  <c r="AH247" i="2" s="1"/>
  <c r="AC247" i="2"/>
  <c r="AI247" i="2" s="1"/>
  <c r="F221" i="2"/>
  <c r="F237" i="2"/>
  <c r="F215" i="2"/>
  <c r="F231" i="2"/>
  <c r="F247" i="2"/>
  <c r="AB248" i="2"/>
  <c r="AA107" i="2" l="1"/>
  <c r="AG107" i="2" s="1"/>
  <c r="AA85" i="2"/>
  <c r="AG85" i="2" s="1"/>
  <c r="AA67" i="2"/>
  <c r="AG67" i="2" s="1"/>
  <c r="AA88" i="2"/>
  <c r="AG88" i="2" s="1"/>
  <c r="AA18" i="2"/>
  <c r="AG18" i="2" s="1"/>
  <c r="AA97" i="2"/>
  <c r="AG97" i="2" s="1"/>
  <c r="AA87" i="2"/>
  <c r="AG87" i="2" s="1"/>
  <c r="AA176" i="2"/>
  <c r="AG176" i="2" s="1"/>
  <c r="AA121" i="2"/>
  <c r="AG121" i="2" s="1"/>
  <c r="AA188" i="2"/>
  <c r="AG188" i="2" s="1"/>
  <c r="AA86" i="2"/>
  <c r="AG86" i="2" s="1"/>
  <c r="AA242" i="2"/>
  <c r="AG242" i="2" s="1"/>
  <c r="AA194" i="2"/>
  <c r="AG194" i="2" s="1"/>
  <c r="AA31" i="2"/>
  <c r="AG31" i="2" s="1"/>
  <c r="AA28" i="2"/>
  <c r="AG28" i="2" s="1"/>
  <c r="AA80" i="2"/>
  <c r="AG80" i="2" s="1"/>
  <c r="AA193" i="2"/>
  <c r="AG193" i="2" s="1"/>
  <c r="AA237" i="2"/>
  <c r="AG237" i="2" s="1"/>
  <c r="AA33" i="2"/>
  <c r="AG33" i="2" s="1"/>
  <c r="AA247" i="2"/>
  <c r="AG247" i="2" s="1"/>
  <c r="AA21" i="2"/>
  <c r="AG21" i="2" s="1"/>
  <c r="AA221" i="2"/>
  <c r="AG221" i="2" s="1"/>
  <c r="AA225" i="2"/>
  <c r="AG225" i="2" s="1"/>
  <c r="AA57" i="2"/>
  <c r="AG57" i="2" s="1"/>
  <c r="AA135" i="2"/>
  <c r="AG135" i="2" s="1"/>
  <c r="AA192" i="2"/>
  <c r="AG192" i="2" s="1"/>
  <c r="AA241" i="2"/>
  <c r="AG241" i="2" s="1"/>
  <c r="AB192" i="2"/>
  <c r="AH192" i="2" s="1"/>
  <c r="AB127" i="2"/>
  <c r="AH127" i="2" s="1"/>
  <c r="AC135" i="2"/>
  <c r="AI135" i="2" s="1"/>
  <c r="AB16" i="2"/>
  <c r="AH16" i="2" s="1"/>
  <c r="AC189" i="2"/>
  <c r="AI189" i="2" s="1"/>
  <c r="AC28" i="2"/>
  <c r="AI28" i="2" s="1"/>
  <c r="F252" i="2"/>
  <c r="E36" i="1" s="1"/>
  <c r="AC191" i="2"/>
  <c r="AI191" i="2" s="1"/>
  <c r="AC107" i="2"/>
  <c r="AI107" i="2" s="1"/>
  <c r="AC86" i="2"/>
  <c r="AI86" i="2" s="1"/>
  <c r="AC188" i="2"/>
  <c r="AI188" i="2" s="1"/>
  <c r="AB221" i="2"/>
  <c r="AH221" i="2" s="1"/>
  <c r="AB67" i="2"/>
  <c r="AH67" i="2" s="1"/>
  <c r="AB216" i="2"/>
  <c r="AH216" i="2" s="1"/>
  <c r="AB176" i="2"/>
  <c r="AH176" i="2" s="1"/>
  <c r="AC67" i="2"/>
  <c r="AI67" i="2" s="1"/>
  <c r="AB99" i="2"/>
  <c r="AH99" i="2" s="1"/>
  <c r="AB97" i="2"/>
  <c r="AH97" i="2" s="1"/>
  <c r="AC18" i="2"/>
  <c r="AI18" i="2" s="1"/>
  <c r="AB121" i="2"/>
  <c r="AH121" i="2" s="1"/>
  <c r="AC115" i="2"/>
  <c r="AI115" i="2" s="1"/>
  <c r="AC176" i="2"/>
  <c r="AI176" i="2" s="1"/>
  <c r="AB80" i="2"/>
  <c r="AH80" i="2" s="1"/>
  <c r="AC88" i="2"/>
  <c r="AI88" i="2" s="1"/>
  <c r="AC97" i="2"/>
  <c r="AI97" i="2" s="1"/>
  <c r="AB85" i="2"/>
  <c r="AH85" i="2" s="1"/>
  <c r="F254" i="2"/>
  <c r="X255" i="2"/>
  <c r="T255" i="2"/>
  <c r="AB253" i="2"/>
  <c r="AH248" i="2"/>
  <c r="AH253" i="2" s="1"/>
  <c r="AC235" i="2"/>
  <c r="AI235" i="2" s="1"/>
  <c r="AC238" i="2"/>
  <c r="AI238" i="2" s="1"/>
  <c r="AC222" i="2"/>
  <c r="AI222" i="2" s="1"/>
  <c r="AC241" i="2"/>
  <c r="AI241" i="2" s="1"/>
  <c r="AC225" i="2"/>
  <c r="AI225" i="2" s="1"/>
  <c r="AC233" i="2"/>
  <c r="AI233" i="2" s="1"/>
  <c r="AC242" i="2"/>
  <c r="AI242" i="2" s="1"/>
  <c r="AC245" i="2"/>
  <c r="AI245" i="2" s="1"/>
  <c r="AC246" i="2"/>
  <c r="AI246" i="2" s="1"/>
  <c r="AC220" i="2"/>
  <c r="AI220" i="2" s="1"/>
  <c r="AC190" i="2"/>
  <c r="AI190" i="2" s="1"/>
  <c r="AC125" i="2"/>
  <c r="AI125" i="2" s="1"/>
  <c r="AC193" i="2"/>
  <c r="AI193" i="2" s="1"/>
  <c r="AC194" i="2"/>
  <c r="AI194" i="2" s="1"/>
  <c r="AC89" i="2"/>
  <c r="AI89" i="2" s="1"/>
  <c r="AC66" i="2"/>
  <c r="AI66" i="2" s="1"/>
  <c r="AC109" i="2"/>
  <c r="AI109" i="2" s="1"/>
  <c r="AC99" i="2"/>
  <c r="AI99" i="2" s="1"/>
  <c r="AC51" i="2"/>
  <c r="AI51" i="2" s="1"/>
  <c r="AC82" i="2"/>
  <c r="AI82" i="2" s="1"/>
  <c r="AC22" i="2"/>
  <c r="AI22" i="2" s="1"/>
  <c r="AC30" i="2"/>
  <c r="AI30" i="2" s="1"/>
  <c r="AC21" i="2"/>
  <c r="AI21" i="2" s="1"/>
  <c r="AC56" i="2"/>
  <c r="AI56" i="2" s="1"/>
  <c r="AC23" i="2"/>
  <c r="AI23" i="2" s="1"/>
  <c r="AC34" i="2"/>
  <c r="AI34" i="2" s="1"/>
  <c r="AC15" i="2"/>
  <c r="AI15" i="2" s="1"/>
  <c r="AC33" i="2"/>
  <c r="AI33" i="2" s="1"/>
  <c r="R259" i="2"/>
  <c r="R255" i="2"/>
  <c r="AU11" i="2"/>
  <c r="AU12" i="2"/>
  <c r="AU13" i="2"/>
  <c r="AU10" i="2"/>
  <c r="AU15" i="2"/>
  <c r="AU14" i="2"/>
  <c r="P263" i="2"/>
  <c r="P255" i="2"/>
  <c r="AB245" i="2"/>
  <c r="AH245" i="2" s="1"/>
  <c r="AB235" i="2"/>
  <c r="AH235" i="2" s="1"/>
  <c r="AB238" i="2"/>
  <c r="AH238" i="2" s="1"/>
  <c r="AB222" i="2"/>
  <c r="AH222" i="2" s="1"/>
  <c r="AB241" i="2"/>
  <c r="AH241" i="2" s="1"/>
  <c r="AB225" i="2"/>
  <c r="AH225" i="2" s="1"/>
  <c r="AB246" i="2"/>
  <c r="AH246" i="2" s="1"/>
  <c r="AB233" i="2"/>
  <c r="AH233" i="2" s="1"/>
  <c r="AB220" i="2"/>
  <c r="AH220" i="2" s="1"/>
  <c r="AB190" i="2"/>
  <c r="AH190" i="2" s="1"/>
  <c r="AB227" i="2"/>
  <c r="AH227" i="2" s="1"/>
  <c r="AB125" i="2"/>
  <c r="AH125" i="2" s="1"/>
  <c r="AB193" i="2"/>
  <c r="AH193" i="2" s="1"/>
  <c r="AB194" i="2"/>
  <c r="AH194" i="2" s="1"/>
  <c r="AB109" i="2"/>
  <c r="AH109" i="2" s="1"/>
  <c r="AB135" i="2"/>
  <c r="AH135" i="2" s="1"/>
  <c r="AB89" i="2"/>
  <c r="AH89" i="2" s="1"/>
  <c r="AB32" i="2"/>
  <c r="AH32" i="2" s="1"/>
  <c r="AB66" i="2"/>
  <c r="AH66" i="2" s="1"/>
  <c r="AB51" i="2"/>
  <c r="AH51" i="2" s="1"/>
  <c r="AB34" i="2"/>
  <c r="AH34" i="2" s="1"/>
  <c r="AB56" i="2"/>
  <c r="AH56" i="2" s="1"/>
  <c r="AB115" i="2"/>
  <c r="AH115" i="2" s="1"/>
  <c r="AB82" i="2"/>
  <c r="AH82" i="2" s="1"/>
  <c r="AB22" i="2"/>
  <c r="AH22" i="2" s="1"/>
  <c r="AB18" i="2"/>
  <c r="AH18" i="2" s="1"/>
  <c r="AB15" i="2"/>
  <c r="AB30" i="2"/>
  <c r="AH30" i="2" s="1"/>
  <c r="AB23" i="2"/>
  <c r="AH23" i="2" s="1"/>
  <c r="AB17" i="2"/>
  <c r="AH17" i="2" s="1"/>
  <c r="AB28" i="2"/>
  <c r="AH28" i="2" s="1"/>
  <c r="AB31" i="2"/>
  <c r="AH31" i="2" s="1"/>
  <c r="L263" i="2"/>
  <c r="L255" i="2"/>
  <c r="L259" i="2" s="1"/>
  <c r="F251" i="2"/>
  <c r="F250" i="2"/>
  <c r="X263" i="2" s="1"/>
  <c r="AA14" i="2"/>
  <c r="AC31" i="2"/>
  <c r="AI31" i="2" s="1"/>
  <c r="N255" i="2"/>
  <c r="AV14" i="2"/>
  <c r="AW8" i="2" s="1"/>
  <c r="AC253" i="2"/>
  <c r="AI248" i="2"/>
  <c r="AI253" i="2" s="1"/>
  <c r="AC216" i="2"/>
  <c r="AI216" i="2" s="1"/>
  <c r="AA189" i="2"/>
  <c r="AG189" i="2" s="1"/>
  <c r="AB88" i="2"/>
  <c r="AH88" i="2" s="1"/>
  <c r="AA127" i="2"/>
  <c r="AG127" i="2" s="1"/>
  <c r="AC85" i="2"/>
  <c r="AI85" i="2" s="1"/>
  <c r="D54" i="1"/>
  <c r="D55" i="1" s="1"/>
  <c r="AC14" i="2"/>
  <c r="V255" i="2"/>
  <c r="AA245" i="2"/>
  <c r="AG245" i="2" s="1"/>
  <c r="AA248" i="2"/>
  <c r="AA216" i="2"/>
  <c r="AG216" i="2" s="1"/>
  <c r="AA235" i="2"/>
  <c r="AG235" i="2" s="1"/>
  <c r="AA238" i="2"/>
  <c r="AG238" i="2" s="1"/>
  <c r="AA222" i="2"/>
  <c r="AG222" i="2" s="1"/>
  <c r="AA227" i="2"/>
  <c r="AG227" i="2" s="1"/>
  <c r="AA246" i="2"/>
  <c r="AG246" i="2" s="1"/>
  <c r="AA233" i="2"/>
  <c r="AG233" i="2" s="1"/>
  <c r="AA220" i="2"/>
  <c r="AG220" i="2" s="1"/>
  <c r="AA99" i="2"/>
  <c r="AG99" i="2" s="1"/>
  <c r="AA190" i="2"/>
  <c r="AG190" i="2" s="1"/>
  <c r="AA125" i="2"/>
  <c r="AG125" i="2" s="1"/>
  <c r="AA191" i="2"/>
  <c r="AG191" i="2" s="1"/>
  <c r="AA22" i="2"/>
  <c r="AG22" i="2" s="1"/>
  <c r="AA89" i="2"/>
  <c r="AG89" i="2" s="1"/>
  <c r="AA66" i="2"/>
  <c r="AG66" i="2" s="1"/>
  <c r="AA109" i="2"/>
  <c r="AG109" i="2" s="1"/>
  <c r="AA56" i="2"/>
  <c r="AG56" i="2" s="1"/>
  <c r="AA115" i="2"/>
  <c r="AG115" i="2" s="1"/>
  <c r="AA82" i="2"/>
  <c r="AG82" i="2" s="1"/>
  <c r="AA16" i="2"/>
  <c r="AG16" i="2" s="1"/>
  <c r="AA34" i="2"/>
  <c r="AG34" i="2" s="1"/>
  <c r="AA15" i="2"/>
  <c r="AG15" i="2" s="1"/>
  <c r="AA30" i="2"/>
  <c r="AG30" i="2" s="1"/>
  <c r="AA23" i="2"/>
  <c r="AG23" i="2" s="1"/>
  <c r="AA51" i="2"/>
  <c r="AG51" i="2" s="1"/>
  <c r="AA32" i="2"/>
  <c r="AG32" i="2" s="1"/>
  <c r="AA17" i="2"/>
  <c r="AG17" i="2" s="1"/>
  <c r="N263" i="2" l="1"/>
  <c r="AA161" i="2"/>
  <c r="AA236" i="2"/>
  <c r="AA239" i="2"/>
  <c r="AA105" i="2"/>
  <c r="AA169" i="2"/>
  <c r="AA224" i="2"/>
  <c r="AA168" i="2"/>
  <c r="AA152" i="2"/>
  <c r="AA187" i="2"/>
  <c r="AA150" i="2"/>
  <c r="AA108" i="2"/>
  <c r="AA145" i="2"/>
  <c r="AA132" i="2"/>
  <c r="AA211" i="2"/>
  <c r="AA153" i="2"/>
  <c r="AA174" i="2"/>
  <c r="AA142" i="2"/>
  <c r="AA141" i="2"/>
  <c r="AA164" i="2"/>
  <c r="AA163" i="2"/>
  <c r="AA160" i="2"/>
  <c r="AA165" i="2"/>
  <c r="AA54" i="2"/>
  <c r="AA49" i="2"/>
  <c r="AA44" i="2"/>
  <c r="AA104" i="2"/>
  <c r="AA48" i="2"/>
  <c r="AA96" i="2"/>
  <c r="AA158" i="2"/>
  <c r="AA140" i="2"/>
  <c r="AA84" i="2"/>
  <c r="AA77" i="2"/>
  <c r="AA47" i="2"/>
  <c r="AA83" i="2"/>
  <c r="AA76" i="2"/>
  <c r="AA52" i="2"/>
  <c r="AA50" i="2"/>
  <c r="AA55" i="2"/>
  <c r="AA157" i="2"/>
  <c r="AA74" i="2"/>
  <c r="AA41" i="2"/>
  <c r="AA126" i="2"/>
  <c r="AG126" i="2" s="1"/>
  <c r="AA101" i="2"/>
  <c r="AA133" i="2"/>
  <c r="AA234" i="2"/>
  <c r="AA138" i="2"/>
  <c r="AA42" i="2"/>
  <c r="AA170" i="2"/>
  <c r="AA114" i="2"/>
  <c r="AA218" i="2"/>
  <c r="AA143" i="2"/>
  <c r="AA147" i="2"/>
  <c r="AA146" i="2"/>
  <c r="AA148" i="2"/>
  <c r="AA144" i="2"/>
  <c r="AA167" i="2"/>
  <c r="AA156" i="2"/>
  <c r="AA111" i="2"/>
  <c r="AG111" i="2" s="1"/>
  <c r="AA151" i="2"/>
  <c r="AA137" i="2"/>
  <c r="AA53" i="2"/>
  <c r="AA154" i="2"/>
  <c r="AA155" i="2"/>
  <c r="AA149" i="2"/>
  <c r="AA26" i="2"/>
  <c r="AA43" i="2"/>
  <c r="AA110" i="2"/>
  <c r="AA40" i="2"/>
  <c r="AA159" i="2"/>
  <c r="AA166" i="2"/>
  <c r="AA139" i="2"/>
  <c r="AA45" i="2"/>
  <c r="AA62" i="2"/>
  <c r="AA162" i="2"/>
  <c r="AA244" i="2"/>
  <c r="AA136" i="2"/>
  <c r="AA128" i="2"/>
  <c r="AG128" i="2" s="1"/>
  <c r="P257" i="2"/>
  <c r="P261" i="2" s="1"/>
  <c r="P256" i="2"/>
  <c r="P260" i="2" s="1"/>
  <c r="P259" i="2"/>
  <c r="H38" i="1"/>
  <c r="H40" i="1"/>
  <c r="H39" i="1" s="1"/>
  <c r="H24" i="1"/>
  <c r="H27" i="1"/>
  <c r="H31" i="1"/>
  <c r="H30" i="1" s="1"/>
  <c r="AH15" i="2"/>
  <c r="T257" i="2"/>
  <c r="T261" i="2" s="1"/>
  <c r="T258" i="2"/>
  <c r="T256" i="2"/>
  <c r="T260" i="2" s="1"/>
  <c r="AG14" i="2"/>
  <c r="AA253" i="2"/>
  <c r="AG248" i="2"/>
  <c r="AG253" i="2" s="1"/>
  <c r="F255" i="2"/>
  <c r="F259" i="2" s="1"/>
  <c r="T259" i="2"/>
  <c r="E35" i="1"/>
  <c r="E34" i="1" s="1"/>
  <c r="E33" i="1" s="1"/>
  <c r="E45" i="1" s="1"/>
  <c r="V257" i="2"/>
  <c r="V261" i="2" s="1"/>
  <c r="V256" i="2"/>
  <c r="V260" i="2" s="1"/>
  <c r="V259" i="2"/>
  <c r="T263" i="2"/>
  <c r="V263" i="2"/>
  <c r="L257" i="2"/>
  <c r="L261" i="2" s="1"/>
  <c r="L256" i="2"/>
  <c r="L260" i="2" s="1"/>
  <c r="Z245" i="2"/>
  <c r="Z248" i="2"/>
  <c r="Z216" i="2"/>
  <c r="Z235" i="2"/>
  <c r="Z222" i="2"/>
  <c r="Z227" i="2"/>
  <c r="Z246" i="2"/>
  <c r="Z233" i="2"/>
  <c r="Z220" i="2"/>
  <c r="Z221" i="2"/>
  <c r="Z237" i="2"/>
  <c r="Z128" i="2"/>
  <c r="Z99" i="2"/>
  <c r="Z121" i="2"/>
  <c r="Z125" i="2"/>
  <c r="Z176" i="2"/>
  <c r="Z22" i="2"/>
  <c r="Z89" i="2"/>
  <c r="Z66" i="2"/>
  <c r="Z57" i="2"/>
  <c r="Z109" i="2"/>
  <c r="Z51" i="2"/>
  <c r="Z30" i="2"/>
  <c r="Z23" i="2"/>
  <c r="Z115" i="2"/>
  <c r="Z82" i="2"/>
  <c r="Z34" i="2"/>
  <c r="Z15" i="2"/>
  <c r="Z17" i="2"/>
  <c r="Z18" i="2"/>
  <c r="Z87" i="2"/>
  <c r="Z88" i="2"/>
  <c r="Z56" i="2"/>
  <c r="Z127" i="2"/>
  <c r="Z80" i="2"/>
  <c r="Z190" i="2"/>
  <c r="Z193" i="2"/>
  <c r="Z194" i="2"/>
  <c r="Z14" i="2"/>
  <c r="Z126" i="2"/>
  <c r="Z247" i="2"/>
  <c r="Z238" i="2"/>
  <c r="Z86" i="2"/>
  <c r="Z107" i="2"/>
  <c r="Z189" i="2"/>
  <c r="Z191" i="2"/>
  <c r="Z16" i="2"/>
  <c r="Z135" i="2"/>
  <c r="Z21" i="2"/>
  <c r="Z85" i="2"/>
  <c r="Z28" i="2"/>
  <c r="Z97" i="2"/>
  <c r="Z32" i="2"/>
  <c r="Z31" i="2"/>
  <c r="Z33" i="2"/>
  <c r="Z225" i="2"/>
  <c r="Z67" i="2"/>
  <c r="Z242" i="2"/>
  <c r="Z241" i="2"/>
  <c r="Z188" i="2"/>
  <c r="Z111" i="2"/>
  <c r="Z192" i="2"/>
  <c r="X256" i="2"/>
  <c r="X260" i="2" s="1"/>
  <c r="X257" i="2"/>
  <c r="X261" i="2" s="1"/>
  <c r="AW13" i="2"/>
  <c r="AW14" i="2"/>
  <c r="AW10" i="2"/>
  <c r="AW15" i="2"/>
  <c r="AW11" i="2"/>
  <c r="AW12" i="2"/>
  <c r="AW9" i="2"/>
  <c r="I40" i="1"/>
  <c r="I39" i="1" s="1"/>
  <c r="I27" i="1"/>
  <c r="I31" i="1"/>
  <c r="I30" i="1" s="1"/>
  <c r="I24" i="1"/>
  <c r="I38" i="1"/>
  <c r="AD235" i="2"/>
  <c r="AJ235" i="2" s="1"/>
  <c r="AD238" i="2"/>
  <c r="AJ238" i="2" s="1"/>
  <c r="AD222" i="2"/>
  <c r="AJ222" i="2" s="1"/>
  <c r="AD190" i="2"/>
  <c r="AJ190" i="2" s="1"/>
  <c r="AD241" i="2"/>
  <c r="AJ241" i="2" s="1"/>
  <c r="AD225" i="2"/>
  <c r="AJ225" i="2" s="1"/>
  <c r="AD246" i="2"/>
  <c r="AJ246" i="2" s="1"/>
  <c r="AD242" i="2"/>
  <c r="AJ242" i="2" s="1"/>
  <c r="AD245" i="2"/>
  <c r="AJ245" i="2" s="1"/>
  <c r="AD248" i="2"/>
  <c r="AD216" i="2"/>
  <c r="AJ216" i="2" s="1"/>
  <c r="AD233" i="2"/>
  <c r="AJ233" i="2" s="1"/>
  <c r="AD220" i="2"/>
  <c r="AJ220" i="2" s="1"/>
  <c r="AD193" i="2"/>
  <c r="AJ193" i="2" s="1"/>
  <c r="AD125" i="2"/>
  <c r="AJ125" i="2" s="1"/>
  <c r="AD109" i="2"/>
  <c r="AJ109" i="2" s="1"/>
  <c r="AD135" i="2"/>
  <c r="AJ135" i="2" s="1"/>
  <c r="AD128" i="2"/>
  <c r="AJ128" i="2" s="1"/>
  <c r="AD66" i="2"/>
  <c r="AJ66" i="2" s="1"/>
  <c r="AD17" i="2"/>
  <c r="AJ17" i="2" s="1"/>
  <c r="AD99" i="2"/>
  <c r="AD56" i="2"/>
  <c r="AJ56" i="2" s="1"/>
  <c r="AD22" i="2"/>
  <c r="AJ22" i="2" s="1"/>
  <c r="AD89" i="2"/>
  <c r="AJ89" i="2" s="1"/>
  <c r="AD30" i="2"/>
  <c r="AJ30" i="2" s="1"/>
  <c r="AD23" i="2"/>
  <c r="AJ23" i="2" s="1"/>
  <c r="AD82" i="2"/>
  <c r="AJ82" i="2" s="1"/>
  <c r="AD16" i="2"/>
  <c r="AJ16" i="2" s="1"/>
  <c r="AD15" i="2"/>
  <c r="AJ15" i="2" s="1"/>
  <c r="AD80" i="2"/>
  <c r="AJ80" i="2" s="1"/>
  <c r="AD67" i="2"/>
  <c r="AJ67" i="2" s="1"/>
  <c r="AD111" i="2"/>
  <c r="AJ111" i="2" s="1"/>
  <c r="AD176" i="2"/>
  <c r="AD192" i="2"/>
  <c r="AJ192" i="2" s="1"/>
  <c r="AD189" i="2"/>
  <c r="AJ189" i="2" s="1"/>
  <c r="AD14" i="2"/>
  <c r="AD51" i="2"/>
  <c r="AJ51" i="2" s="1"/>
  <c r="AD107" i="2"/>
  <c r="AJ107" i="2" s="1"/>
  <c r="AD34" i="2"/>
  <c r="AJ34" i="2" s="1"/>
  <c r="AD127" i="2"/>
  <c r="AJ127" i="2" s="1"/>
  <c r="AD85" i="2"/>
  <c r="AJ85" i="2" s="1"/>
  <c r="AD88" i="2"/>
  <c r="AJ88" i="2" s="1"/>
  <c r="AD21" i="2"/>
  <c r="AJ21" i="2" s="1"/>
  <c r="AD97" i="2"/>
  <c r="AJ97" i="2" s="1"/>
  <c r="AD28" i="2"/>
  <c r="AJ28" i="2" s="1"/>
  <c r="AD121" i="2"/>
  <c r="AJ121" i="2" s="1"/>
  <c r="AD31" i="2"/>
  <c r="AJ31" i="2" s="1"/>
  <c r="AD247" i="2"/>
  <c r="AJ247" i="2" s="1"/>
  <c r="AD191" i="2"/>
  <c r="AJ191" i="2" s="1"/>
  <c r="AD221" i="2"/>
  <c r="AJ221" i="2" s="1"/>
  <c r="AD194" i="2"/>
  <c r="AJ194" i="2" s="1"/>
  <c r="AD188" i="2"/>
  <c r="AJ188" i="2" s="1"/>
  <c r="AD33" i="2"/>
  <c r="AJ33" i="2" s="1"/>
  <c r="AD86" i="2"/>
  <c r="AJ86" i="2" s="1"/>
  <c r="AD18" i="2"/>
  <c r="AJ18" i="2" s="1"/>
  <c r="AD57" i="2"/>
  <c r="AJ57" i="2" s="1"/>
  <c r="AD237" i="2"/>
  <c r="AJ237" i="2" s="1"/>
  <c r="AD126" i="2"/>
  <c r="AJ126" i="2" s="1"/>
  <c r="AD227" i="2"/>
  <c r="AJ227" i="2" s="1"/>
  <c r="AD115" i="2"/>
  <c r="AJ115" i="2" s="1"/>
  <c r="AD32" i="2"/>
  <c r="AJ32" i="2" s="1"/>
  <c r="AD87" i="2"/>
  <c r="AJ87" i="2" s="1"/>
  <c r="X259" i="2"/>
  <c r="G31" i="1"/>
  <c r="G30" i="1" s="1"/>
  <c r="G27" i="1"/>
  <c r="G24" i="1"/>
  <c r="G40" i="1"/>
  <c r="G39" i="1" s="1"/>
  <c r="AI14" i="2"/>
  <c r="AW7" i="2"/>
  <c r="R257" i="2"/>
  <c r="R261" i="2" s="1"/>
  <c r="R256" i="2"/>
  <c r="R260" i="2" s="1"/>
  <c r="N257" i="2"/>
  <c r="N261" i="2" s="1"/>
  <c r="N256" i="2"/>
  <c r="N260" i="2" s="1"/>
  <c r="R263" i="2"/>
  <c r="N259" i="2"/>
  <c r="I26" i="1" l="1"/>
  <c r="AE97" i="2"/>
  <c r="AF97" i="2"/>
  <c r="AF190" i="2"/>
  <c r="AE190" i="2"/>
  <c r="AF109" i="2"/>
  <c r="AE109" i="2"/>
  <c r="AE222" i="2"/>
  <c r="AF222" i="2"/>
  <c r="F257" i="2"/>
  <c r="F261" i="2" s="1"/>
  <c r="F256" i="2"/>
  <c r="AG149" i="2"/>
  <c r="AG170" i="2"/>
  <c r="AG77" i="2"/>
  <c r="AG174" i="2"/>
  <c r="AG155" i="2"/>
  <c r="AG42" i="2"/>
  <c r="AG84" i="2"/>
  <c r="AG153" i="2"/>
  <c r="AE235" i="2"/>
  <c r="AF235" i="2"/>
  <c r="AF85" i="2"/>
  <c r="AE85" i="2"/>
  <c r="AE127" i="2"/>
  <c r="AF127" i="2"/>
  <c r="AF66" i="2"/>
  <c r="AE66" i="2"/>
  <c r="AE216" i="2"/>
  <c r="AF216" i="2"/>
  <c r="AG154" i="2"/>
  <c r="AE154" i="2"/>
  <c r="AA252" i="2"/>
  <c r="AG138" i="2"/>
  <c r="AG140" i="2"/>
  <c r="AG211" i="2"/>
  <c r="AF21" i="2"/>
  <c r="AE21" i="2"/>
  <c r="AE56" i="2"/>
  <c r="AF56" i="2"/>
  <c r="AE89" i="2"/>
  <c r="AF89" i="2"/>
  <c r="Z253" i="2"/>
  <c r="AE248" i="2"/>
  <c r="AF248" i="2"/>
  <c r="AF253" i="2" s="1"/>
  <c r="AG53" i="2"/>
  <c r="AE234" i="2"/>
  <c r="AG234" i="2"/>
  <c r="AG158" i="2"/>
  <c r="AG132" i="2"/>
  <c r="AF57" i="2"/>
  <c r="AE57" i="2"/>
  <c r="AF135" i="2"/>
  <c r="AE135" i="2"/>
  <c r="AF88" i="2"/>
  <c r="AE88" i="2"/>
  <c r="AE22" i="2"/>
  <c r="AF22" i="2"/>
  <c r="AF245" i="2"/>
  <c r="AE245" i="2"/>
  <c r="AG136" i="2"/>
  <c r="AG137" i="2"/>
  <c r="AG133" i="2"/>
  <c r="AG96" i="2"/>
  <c r="AG145" i="2"/>
  <c r="G19" i="1"/>
  <c r="AG244" i="2"/>
  <c r="AG101" i="2"/>
  <c r="AG48" i="2"/>
  <c r="AF125" i="2"/>
  <c r="AE125" i="2"/>
  <c r="AG162" i="2"/>
  <c r="AG104" i="2"/>
  <c r="AG150" i="2"/>
  <c r="AD253" i="2"/>
  <c r="AJ248" i="2"/>
  <c r="AF192" i="2"/>
  <c r="AE192" i="2"/>
  <c r="AF191" i="2"/>
  <c r="AE191" i="2"/>
  <c r="AF18" i="2"/>
  <c r="AE18" i="2"/>
  <c r="AD251" i="2"/>
  <c r="AD250" i="2"/>
  <c r="AJ14" i="2"/>
  <c r="AF111" i="2"/>
  <c r="AF189" i="2"/>
  <c r="AE189" i="2"/>
  <c r="AF17" i="2"/>
  <c r="AE17" i="2"/>
  <c r="AE121" i="2"/>
  <c r="AF121" i="2"/>
  <c r="AA250" i="2"/>
  <c r="H26" i="1"/>
  <c r="AG62" i="2"/>
  <c r="AG156" i="2"/>
  <c r="AG41" i="2"/>
  <c r="AG44" i="2"/>
  <c r="AG187" i="2"/>
  <c r="AE80" i="2"/>
  <c r="AF80" i="2"/>
  <c r="F264" i="2"/>
  <c r="F265" i="2" s="1"/>
  <c r="AE16" i="2"/>
  <c r="AF16" i="2"/>
  <c r="AF87" i="2"/>
  <c r="AE87" i="2"/>
  <c r="AE176" i="2"/>
  <c r="Z252" i="2"/>
  <c r="AF176" i="2"/>
  <c r="G38" i="1"/>
  <c r="AG151" i="2"/>
  <c r="AG108" i="2"/>
  <c r="AJ99" i="2"/>
  <c r="AD254" i="2"/>
  <c r="AA251" i="2"/>
  <c r="AF188" i="2"/>
  <c r="AE188" i="2"/>
  <c r="AE107" i="2"/>
  <c r="AF107" i="2"/>
  <c r="F31" i="1"/>
  <c r="F30" i="1" s="1"/>
  <c r="F27" i="1"/>
  <c r="F24" i="1"/>
  <c r="F40" i="1"/>
  <c r="F39" i="1" s="1"/>
  <c r="AF99" i="2"/>
  <c r="AF254" i="2" s="1"/>
  <c r="Z254" i="2"/>
  <c r="AE99" i="2"/>
  <c r="H10" i="1"/>
  <c r="AG45" i="2"/>
  <c r="AG167" i="2"/>
  <c r="AG74" i="2"/>
  <c r="AG49" i="2"/>
  <c r="AG152" i="2"/>
  <c r="AE28" i="2"/>
  <c r="AF28" i="2"/>
  <c r="AE241" i="2"/>
  <c r="AF241" i="2"/>
  <c r="AF86" i="2"/>
  <c r="AE86" i="2"/>
  <c r="AE15" i="2"/>
  <c r="AF15" i="2"/>
  <c r="AF128" i="2"/>
  <c r="AG139" i="2"/>
  <c r="AG144" i="2"/>
  <c r="AG157" i="2"/>
  <c r="AG54" i="2"/>
  <c r="AG168" i="2"/>
  <c r="AB236" i="2"/>
  <c r="AH236" i="2" s="1"/>
  <c r="AB239" i="2"/>
  <c r="AH239" i="2" s="1"/>
  <c r="AB161" i="2"/>
  <c r="AH161" i="2" s="1"/>
  <c r="AB168" i="2"/>
  <c r="AH168" i="2" s="1"/>
  <c r="AB152" i="2"/>
  <c r="AH152" i="2" s="1"/>
  <c r="AB187" i="2"/>
  <c r="AH187" i="2" s="1"/>
  <c r="AB158" i="2"/>
  <c r="AH158" i="2" s="1"/>
  <c r="AB211" i="2"/>
  <c r="AH211" i="2" s="1"/>
  <c r="AB150" i="2"/>
  <c r="AH150" i="2" s="1"/>
  <c r="AB145" i="2"/>
  <c r="AH145" i="2" s="1"/>
  <c r="AB132" i="2"/>
  <c r="AH132" i="2" s="1"/>
  <c r="AB147" i="2"/>
  <c r="AH147" i="2" s="1"/>
  <c r="AB153" i="2"/>
  <c r="AH153" i="2" s="1"/>
  <c r="AB174" i="2"/>
  <c r="AH174" i="2" s="1"/>
  <c r="AB143" i="2"/>
  <c r="AH143" i="2" s="1"/>
  <c r="AB163" i="2"/>
  <c r="AH163" i="2" s="1"/>
  <c r="AB162" i="2"/>
  <c r="AH162" i="2" s="1"/>
  <c r="AB137" i="2"/>
  <c r="AH137" i="2" s="1"/>
  <c r="AB114" i="2"/>
  <c r="AH114" i="2" s="1"/>
  <c r="AB169" i="2"/>
  <c r="AH169" i="2" s="1"/>
  <c r="AB74" i="2"/>
  <c r="AH74" i="2" s="1"/>
  <c r="AB54" i="2"/>
  <c r="AH54" i="2" s="1"/>
  <c r="AB49" i="2"/>
  <c r="AH49" i="2" s="1"/>
  <c r="AB105" i="2"/>
  <c r="AH105" i="2" s="1"/>
  <c r="AB104" i="2"/>
  <c r="AH104" i="2" s="1"/>
  <c r="AB138" i="2"/>
  <c r="AB48" i="2"/>
  <c r="AH48" i="2" s="1"/>
  <c r="AB96" i="2"/>
  <c r="AH96" i="2" s="1"/>
  <c r="AB84" i="2"/>
  <c r="AH84" i="2" s="1"/>
  <c r="AB47" i="2"/>
  <c r="AH47" i="2" s="1"/>
  <c r="AB42" i="2"/>
  <c r="AH42" i="2" s="1"/>
  <c r="AB110" i="2"/>
  <c r="AH110" i="2" s="1"/>
  <c r="AB41" i="2"/>
  <c r="AH41" i="2" s="1"/>
  <c r="AB26" i="2"/>
  <c r="AB50" i="2"/>
  <c r="AH50" i="2" s="1"/>
  <c r="AB52" i="2"/>
  <c r="AH52" i="2" s="1"/>
  <c r="AB76" i="2"/>
  <c r="AH76" i="2" s="1"/>
  <c r="AB40" i="2"/>
  <c r="AB126" i="2"/>
  <c r="AH126" i="2" s="1"/>
  <c r="AB133" i="2"/>
  <c r="AH133" i="2" s="1"/>
  <c r="AB244" i="2"/>
  <c r="AH244" i="2" s="1"/>
  <c r="AB108" i="2"/>
  <c r="AH108" i="2" s="1"/>
  <c r="AB170" i="2"/>
  <c r="AH170" i="2" s="1"/>
  <c r="AB141" i="2"/>
  <c r="AH141" i="2" s="1"/>
  <c r="AB218" i="2"/>
  <c r="AH218" i="2" s="1"/>
  <c r="AB55" i="2"/>
  <c r="AH55" i="2" s="1"/>
  <c r="AB142" i="2"/>
  <c r="AH142" i="2" s="1"/>
  <c r="AB149" i="2"/>
  <c r="AH149" i="2" s="1"/>
  <c r="AB164" i="2"/>
  <c r="AH164" i="2" s="1"/>
  <c r="AB101" i="2"/>
  <c r="AH101" i="2" s="1"/>
  <c r="AB144" i="2"/>
  <c r="AH144" i="2" s="1"/>
  <c r="AB224" i="2"/>
  <c r="AH224" i="2" s="1"/>
  <c r="AB234" i="2"/>
  <c r="AH234" i="2" s="1"/>
  <c r="AB83" i="2"/>
  <c r="AH83" i="2" s="1"/>
  <c r="AB62" i="2"/>
  <c r="AH62" i="2" s="1"/>
  <c r="AB154" i="2"/>
  <c r="AH154" i="2" s="1"/>
  <c r="AB155" i="2"/>
  <c r="AH155" i="2" s="1"/>
  <c r="AB77" i="2"/>
  <c r="AH77" i="2" s="1"/>
  <c r="AB146" i="2"/>
  <c r="AH146" i="2" s="1"/>
  <c r="AB156" i="2"/>
  <c r="AH156" i="2" s="1"/>
  <c r="AB140" i="2"/>
  <c r="AH140" i="2" s="1"/>
  <c r="AB151" i="2"/>
  <c r="AH151" i="2" s="1"/>
  <c r="AB43" i="2"/>
  <c r="AH43" i="2" s="1"/>
  <c r="AB165" i="2"/>
  <c r="AH165" i="2" s="1"/>
  <c r="AB148" i="2"/>
  <c r="AH148" i="2" s="1"/>
  <c r="AB44" i="2"/>
  <c r="AH44" i="2" s="1"/>
  <c r="AB159" i="2"/>
  <c r="AH159" i="2" s="1"/>
  <c r="AB139" i="2"/>
  <c r="AH139" i="2" s="1"/>
  <c r="AB160" i="2"/>
  <c r="AH160" i="2" s="1"/>
  <c r="AB128" i="2"/>
  <c r="AH128" i="2" s="1"/>
  <c r="AB53" i="2"/>
  <c r="AH53" i="2" s="1"/>
  <c r="AB136" i="2"/>
  <c r="AH136" i="2" s="1"/>
  <c r="AB166" i="2"/>
  <c r="AH166" i="2" s="1"/>
  <c r="AB157" i="2"/>
  <c r="AH157" i="2" s="1"/>
  <c r="AB45" i="2"/>
  <c r="AH45" i="2" s="1"/>
  <c r="AB167" i="2"/>
  <c r="AH167" i="2" s="1"/>
  <c r="AB111" i="2"/>
  <c r="AH111" i="2" s="1"/>
  <c r="G26" i="1"/>
  <c r="AD252" i="2"/>
  <c r="AJ176" i="2"/>
  <c r="AJ252" i="2" s="1"/>
  <c r="I19" i="1"/>
  <c r="AF242" i="2"/>
  <c r="AE242" i="2"/>
  <c r="AE238" i="2"/>
  <c r="AF238" i="2"/>
  <c r="AF34" i="2"/>
  <c r="AE34" i="2"/>
  <c r="AF237" i="2"/>
  <c r="AE237" i="2"/>
  <c r="H19" i="1"/>
  <c r="AG166" i="2"/>
  <c r="AG148" i="2"/>
  <c r="AG55" i="2"/>
  <c r="AE55" i="2"/>
  <c r="AG165" i="2"/>
  <c r="AG224" i="2"/>
  <c r="AF247" i="2"/>
  <c r="AE247" i="2"/>
  <c r="AF221" i="2"/>
  <c r="AE221" i="2"/>
  <c r="AG159" i="2"/>
  <c r="AG146" i="2"/>
  <c r="AG50" i="2"/>
  <c r="AG160" i="2"/>
  <c r="AG169" i="2"/>
  <c r="AE225" i="2"/>
  <c r="AF225" i="2"/>
  <c r="AF126" i="2"/>
  <c r="AF115" i="2"/>
  <c r="AE115" i="2"/>
  <c r="AF220" i="2"/>
  <c r="AE220" i="2"/>
  <c r="AG40" i="2"/>
  <c r="AA254" i="2"/>
  <c r="AG147" i="2"/>
  <c r="AG52" i="2"/>
  <c r="AG163" i="2"/>
  <c r="AG105" i="2"/>
  <c r="AG110" i="2"/>
  <c r="AG143" i="2"/>
  <c r="AG76" i="2"/>
  <c r="AG164" i="2"/>
  <c r="AG239" i="2"/>
  <c r="AE239" i="2"/>
  <c r="AF67" i="2"/>
  <c r="AE67" i="2"/>
  <c r="AF82" i="2"/>
  <c r="AE82" i="2"/>
  <c r="AC244" i="2"/>
  <c r="AI244" i="2" s="1"/>
  <c r="AC236" i="2"/>
  <c r="AI236" i="2" s="1"/>
  <c r="AC239" i="2"/>
  <c r="AI239" i="2" s="1"/>
  <c r="AC154" i="2"/>
  <c r="AI154" i="2" s="1"/>
  <c r="AC153" i="2"/>
  <c r="AI153" i="2" s="1"/>
  <c r="AC169" i="2"/>
  <c r="AI169" i="2" s="1"/>
  <c r="AC158" i="2"/>
  <c r="AI158" i="2" s="1"/>
  <c r="AC145" i="2"/>
  <c r="AI145" i="2" s="1"/>
  <c r="AC108" i="2"/>
  <c r="AI108" i="2" s="1"/>
  <c r="AC132" i="2"/>
  <c r="AI132" i="2" s="1"/>
  <c r="AC147" i="2"/>
  <c r="AI147" i="2" s="1"/>
  <c r="AC133" i="2"/>
  <c r="AI133" i="2" s="1"/>
  <c r="AC174" i="2"/>
  <c r="AI174" i="2" s="1"/>
  <c r="AC143" i="2"/>
  <c r="AI143" i="2" s="1"/>
  <c r="AC162" i="2"/>
  <c r="AI162" i="2" s="1"/>
  <c r="AC105" i="2"/>
  <c r="AI105" i="2" s="1"/>
  <c r="AC164" i="2"/>
  <c r="AI164" i="2" s="1"/>
  <c r="AC161" i="2"/>
  <c r="AI161" i="2" s="1"/>
  <c r="AC137" i="2"/>
  <c r="AI137" i="2" s="1"/>
  <c r="AC165" i="2"/>
  <c r="AI165" i="2" s="1"/>
  <c r="AC148" i="2"/>
  <c r="AI148" i="2" s="1"/>
  <c r="AC54" i="2"/>
  <c r="AI54" i="2" s="1"/>
  <c r="AC49" i="2"/>
  <c r="AI49" i="2" s="1"/>
  <c r="AC44" i="2"/>
  <c r="AI44" i="2" s="1"/>
  <c r="AC170" i="2"/>
  <c r="AI170" i="2" s="1"/>
  <c r="AC138" i="2"/>
  <c r="AC62" i="2"/>
  <c r="AI62" i="2" s="1"/>
  <c r="AC96" i="2"/>
  <c r="AI96" i="2" s="1"/>
  <c r="AC140" i="2"/>
  <c r="AI140" i="2" s="1"/>
  <c r="AC110" i="2"/>
  <c r="AI110" i="2" s="1"/>
  <c r="AC77" i="2"/>
  <c r="AI77" i="2" s="1"/>
  <c r="AC76" i="2"/>
  <c r="AI76" i="2" s="1"/>
  <c r="AC52" i="2"/>
  <c r="AI52" i="2" s="1"/>
  <c r="AC114" i="2"/>
  <c r="AI114" i="2" s="1"/>
  <c r="AC50" i="2"/>
  <c r="AI50" i="2" s="1"/>
  <c r="AC41" i="2"/>
  <c r="AI41" i="2" s="1"/>
  <c r="AC26" i="2"/>
  <c r="AC83" i="2"/>
  <c r="AI83" i="2" s="1"/>
  <c r="AC48" i="2"/>
  <c r="AI48" i="2" s="1"/>
  <c r="AC40" i="2"/>
  <c r="AC43" i="2"/>
  <c r="AI43" i="2" s="1"/>
  <c r="AC144" i="2"/>
  <c r="AI144" i="2" s="1"/>
  <c r="AC224" i="2"/>
  <c r="AI224" i="2" s="1"/>
  <c r="AC45" i="2"/>
  <c r="AI45" i="2" s="1"/>
  <c r="AC234" i="2"/>
  <c r="AI234" i="2" s="1"/>
  <c r="AC218" i="2"/>
  <c r="AI218" i="2" s="1"/>
  <c r="AC142" i="2"/>
  <c r="AI142" i="2" s="1"/>
  <c r="AC141" i="2"/>
  <c r="AI141" i="2" s="1"/>
  <c r="AC74" i="2"/>
  <c r="AI74" i="2" s="1"/>
  <c r="AC55" i="2"/>
  <c r="AI55" i="2" s="1"/>
  <c r="AC47" i="2"/>
  <c r="AI47" i="2" s="1"/>
  <c r="AC151" i="2"/>
  <c r="AI151" i="2" s="1"/>
  <c r="AC155" i="2"/>
  <c r="AI155" i="2" s="1"/>
  <c r="AC42" i="2"/>
  <c r="AI42" i="2" s="1"/>
  <c r="AC166" i="2"/>
  <c r="AI166" i="2" s="1"/>
  <c r="AC152" i="2"/>
  <c r="AI152" i="2" s="1"/>
  <c r="AC159" i="2"/>
  <c r="AI159" i="2" s="1"/>
  <c r="AC146" i="2"/>
  <c r="AI146" i="2" s="1"/>
  <c r="AC167" i="2"/>
  <c r="AI167" i="2" s="1"/>
  <c r="AC150" i="2"/>
  <c r="AI150" i="2" s="1"/>
  <c r="AC104" i="2"/>
  <c r="AI104" i="2" s="1"/>
  <c r="AC84" i="2"/>
  <c r="AI84" i="2" s="1"/>
  <c r="AC101" i="2"/>
  <c r="AI101" i="2" s="1"/>
  <c r="AC149" i="2"/>
  <c r="AI149" i="2" s="1"/>
  <c r="AC187" i="2"/>
  <c r="AI187" i="2" s="1"/>
  <c r="AC139" i="2"/>
  <c r="AI139" i="2" s="1"/>
  <c r="AC53" i="2"/>
  <c r="AI53" i="2" s="1"/>
  <c r="AC168" i="2"/>
  <c r="AI168" i="2" s="1"/>
  <c r="AC156" i="2"/>
  <c r="AI156" i="2" s="1"/>
  <c r="AC136" i="2"/>
  <c r="AI136" i="2" s="1"/>
  <c r="AC111" i="2"/>
  <c r="AI111" i="2" s="1"/>
  <c r="AC211" i="2"/>
  <c r="AI211" i="2" s="1"/>
  <c r="AC157" i="2"/>
  <c r="AI157" i="2" s="1"/>
  <c r="AC126" i="2"/>
  <c r="AI126" i="2" s="1"/>
  <c r="AC160" i="2"/>
  <c r="AI160" i="2" s="1"/>
  <c r="AC163" i="2"/>
  <c r="AI163" i="2" s="1"/>
  <c r="AC128" i="2"/>
  <c r="AI128" i="2" s="1"/>
  <c r="AF33" i="2"/>
  <c r="AE33" i="2"/>
  <c r="AE14" i="2"/>
  <c r="AF14" i="2"/>
  <c r="Z251" i="2"/>
  <c r="Z250" i="2"/>
  <c r="AF23" i="2"/>
  <c r="AE23" i="2"/>
  <c r="AE233" i="2"/>
  <c r="AF233" i="2"/>
  <c r="E47" i="1"/>
  <c r="E49" i="1"/>
  <c r="E52" i="1" s="1"/>
  <c r="G10" i="1"/>
  <c r="AF31" i="2"/>
  <c r="AE31" i="2"/>
  <c r="AF194" i="2"/>
  <c r="AE194" i="2"/>
  <c r="AF30" i="2"/>
  <c r="AE30" i="2"/>
  <c r="AE246" i="2"/>
  <c r="AF246" i="2"/>
  <c r="AG43" i="2"/>
  <c r="AG218" i="2"/>
  <c r="AG83" i="2"/>
  <c r="AG141" i="2"/>
  <c r="AE141" i="2"/>
  <c r="AE236" i="2"/>
  <c r="AG236" i="2"/>
  <c r="I10" i="1"/>
  <c r="AF32" i="2"/>
  <c r="AE32" i="2"/>
  <c r="AF193" i="2"/>
  <c r="AE193" i="2"/>
  <c r="AF51" i="2"/>
  <c r="AE51" i="2"/>
  <c r="AF227" i="2"/>
  <c r="AE227" i="2"/>
  <c r="AE26" i="2"/>
  <c r="AG26" i="2"/>
  <c r="AG114" i="2"/>
  <c r="AE114" i="2"/>
  <c r="AG47" i="2"/>
  <c r="AG142" i="2"/>
  <c r="AG161" i="2"/>
  <c r="AE53" i="2" l="1"/>
  <c r="AE168" i="2"/>
  <c r="AE54" i="2"/>
  <c r="AE74" i="2"/>
  <c r="AE48" i="2"/>
  <c r="AE164" i="2"/>
  <c r="AE76" i="2"/>
  <c r="AE101" i="2"/>
  <c r="AE148" i="2"/>
  <c r="AE218" i="2"/>
  <c r="AE169" i="2"/>
  <c r="AE244" i="2"/>
  <c r="AE83" i="2"/>
  <c r="AE156" i="2"/>
  <c r="AG251" i="2"/>
  <c r="G35" i="1" s="1"/>
  <c r="AE50" i="2"/>
  <c r="AE52" i="2"/>
  <c r="G7" i="1"/>
  <c r="AI40" i="2"/>
  <c r="AC254" i="2"/>
  <c r="AE163" i="2"/>
  <c r="AE111" i="2"/>
  <c r="AE77" i="2"/>
  <c r="AE153" i="2"/>
  <c r="AE166" i="2"/>
  <c r="AE47" i="2"/>
  <c r="AE165" i="2"/>
  <c r="AH26" i="2"/>
  <c r="AB251" i="2"/>
  <c r="AB250" i="2"/>
  <c r="H7" i="1"/>
  <c r="AE44" i="2"/>
  <c r="AE162" i="2"/>
  <c r="AE133" i="2"/>
  <c r="AE132" i="2"/>
  <c r="AE170" i="2"/>
  <c r="E54" i="1"/>
  <c r="E55" i="1" s="1"/>
  <c r="AG250" i="2"/>
  <c r="AF252" i="2"/>
  <c r="AJ251" i="2"/>
  <c r="AJ250" i="2"/>
  <c r="F26" i="1"/>
  <c r="AE41" i="2"/>
  <c r="AD263" i="2"/>
  <c r="AD255" i="2"/>
  <c r="AE137" i="2"/>
  <c r="AE158" i="2"/>
  <c r="AE211" i="2"/>
  <c r="AE149" i="2"/>
  <c r="AE136" i="2"/>
  <c r="AE140" i="2"/>
  <c r="AE146" i="2"/>
  <c r="AE84" i="2"/>
  <c r="AA255" i="2"/>
  <c r="AA259" i="2" s="1"/>
  <c r="AA263" i="2"/>
  <c r="AE49" i="2"/>
  <c r="AC252" i="2"/>
  <c r="AI138" i="2"/>
  <c r="AI252" i="2" s="1"/>
  <c r="AE40" i="2"/>
  <c r="AJ254" i="2"/>
  <c r="F38" i="1"/>
  <c r="AE155" i="2"/>
  <c r="AE157" i="2"/>
  <c r="AE138" i="2"/>
  <c r="AE43" i="2"/>
  <c r="AI26" i="2"/>
  <c r="AC251" i="2"/>
  <c r="AC250" i="2"/>
  <c r="AE139" i="2"/>
  <c r="AE160" i="2"/>
  <c r="AE147" i="2"/>
  <c r="F258" i="2"/>
  <c r="F262" i="2" s="1"/>
  <c r="F260" i="2"/>
  <c r="AE62" i="2"/>
  <c r="AG254" i="2"/>
  <c r="AE152" i="2"/>
  <c r="AE159" i="2"/>
  <c r="AB252" i="2"/>
  <c r="AH138" i="2"/>
  <c r="AH252" i="2" s="1"/>
  <c r="AE144" i="2"/>
  <c r="AE143" i="2"/>
  <c r="AE161" i="2"/>
  <c r="AE110" i="2"/>
  <c r="AF251" i="2"/>
  <c r="AF250" i="2"/>
  <c r="AE126" i="2"/>
  <c r="AH40" i="2"/>
  <c r="AH254" i="2" s="1"/>
  <c r="AB254" i="2"/>
  <c r="AE128" i="2"/>
  <c r="AE108" i="2"/>
  <c r="AE150" i="2"/>
  <c r="AE145" i="2"/>
  <c r="AE42" i="2"/>
  <c r="F19" i="1"/>
  <c r="AE167" i="2"/>
  <c r="AE151" i="2"/>
  <c r="AE96" i="2"/>
  <c r="AE174" i="2"/>
  <c r="AG252" i="2"/>
  <c r="Z263" i="2"/>
  <c r="Z255" i="2"/>
  <c r="AE142" i="2"/>
  <c r="I7" i="1"/>
  <c r="AE105" i="2"/>
  <c r="AE224" i="2"/>
  <c r="AE45" i="2"/>
  <c r="F10" i="1"/>
  <c r="AE187" i="2"/>
  <c r="AE104" i="2"/>
  <c r="F7" i="1" l="1"/>
  <c r="AB255" i="2"/>
  <c r="AB263" i="2"/>
  <c r="AB259" i="2"/>
  <c r="AH251" i="2"/>
  <c r="AH250" i="2"/>
  <c r="F36" i="1"/>
  <c r="AG255" i="2"/>
  <c r="AG263" i="2"/>
  <c r="AG259" i="2"/>
  <c r="AJ263" i="2"/>
  <c r="AJ255" i="2"/>
  <c r="Z256" i="2"/>
  <c r="Z257" i="2"/>
  <c r="Z261" i="2" s="1"/>
  <c r="G36" i="1"/>
  <c r="G34" i="1" s="1"/>
  <c r="G33" i="1" s="1"/>
  <c r="G45" i="1" s="1"/>
  <c r="G49" i="1" s="1"/>
  <c r="G52" i="1" s="1"/>
  <c r="G55" i="1" s="1"/>
  <c r="F35" i="1"/>
  <c r="I36" i="1"/>
  <c r="AC263" i="2"/>
  <c r="AC255" i="2"/>
  <c r="AI254" i="2"/>
  <c r="Z259" i="2"/>
  <c r="AF263" i="2"/>
  <c r="AF255" i="2"/>
  <c r="AD256" i="2"/>
  <c r="AD257" i="2"/>
  <c r="AD261" i="2" s="1"/>
  <c r="AA257" i="2"/>
  <c r="AA261" i="2" s="1"/>
  <c r="AA256" i="2"/>
  <c r="H36" i="1"/>
  <c r="AI250" i="2"/>
  <c r="AI251" i="2"/>
  <c r="AD259" i="2"/>
  <c r="AG257" i="2" l="1"/>
  <c r="AG261" i="2" s="1"/>
  <c r="AG256" i="2"/>
  <c r="F34" i="1"/>
  <c r="F33" i="1" s="1"/>
  <c r="F45" i="1" s="1"/>
  <c r="F49" i="1" s="1"/>
  <c r="F52" i="1" s="1"/>
  <c r="F55" i="1" s="1"/>
  <c r="AD258" i="2"/>
  <c r="AD262" i="2" s="1"/>
  <c r="AD260" i="2"/>
  <c r="AA258" i="2"/>
  <c r="AA262" i="2" s="1"/>
  <c r="AA260" i="2"/>
  <c r="AH263" i="2"/>
  <c r="AH255" i="2"/>
  <c r="AF257" i="2"/>
  <c r="AF261" i="2" s="1"/>
  <c r="AF256" i="2"/>
  <c r="AF259" i="2"/>
  <c r="H35" i="1"/>
  <c r="H34" i="1" s="1"/>
  <c r="H33" i="1" s="1"/>
  <c r="H45" i="1" s="1"/>
  <c r="H49" i="1" s="1"/>
  <c r="H52" i="1" s="1"/>
  <c r="H55" i="1" s="1"/>
  <c r="AC257" i="2"/>
  <c r="AC261" i="2" s="1"/>
  <c r="AC256" i="2"/>
  <c r="AB257" i="2"/>
  <c r="AB261" i="2" s="1"/>
  <c r="AB256" i="2"/>
  <c r="AI263" i="2"/>
  <c r="AI255" i="2"/>
  <c r="AI259" i="2" s="1"/>
  <c r="I35" i="1"/>
  <c r="I34" i="1" s="1"/>
  <c r="I33" i="1" s="1"/>
  <c r="I45" i="1" s="1"/>
  <c r="I49" i="1" s="1"/>
  <c r="I52" i="1" s="1"/>
  <c r="I55" i="1" s="1"/>
  <c r="AC259" i="2"/>
  <c r="Z258" i="2"/>
  <c r="Z262" i="2" s="1"/>
  <c r="Z260" i="2"/>
  <c r="AJ257" i="2"/>
  <c r="AJ261" i="2" s="1"/>
  <c r="AJ256" i="2"/>
  <c r="AJ259" i="2"/>
  <c r="AF258" i="2" l="1"/>
  <c r="AF262" i="2" s="1"/>
  <c r="AF260" i="2"/>
  <c r="AH257" i="2"/>
  <c r="AH261" i="2" s="1"/>
  <c r="AH256" i="2"/>
  <c r="AI257" i="2"/>
  <c r="AI261" i="2" s="1"/>
  <c r="AI256" i="2"/>
  <c r="AH259" i="2"/>
  <c r="AB258" i="2"/>
  <c r="AB262" i="2" s="1"/>
  <c r="AB260" i="2"/>
  <c r="AC258" i="2"/>
  <c r="AC262" i="2" s="1"/>
  <c r="AC260" i="2"/>
  <c r="AG258" i="2"/>
  <c r="AG262" i="2" s="1"/>
  <c r="AG260" i="2"/>
  <c r="AJ258" i="2"/>
  <c r="AJ262" i="2" s="1"/>
  <c r="AJ260" i="2"/>
  <c r="AI258" i="2" l="1"/>
  <c r="AI262" i="2" s="1"/>
  <c r="AI260" i="2"/>
  <c r="AH258" i="2"/>
  <c r="AH262" i="2" s="1"/>
  <c r="AH26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 Telk</author>
  </authors>
  <commentList>
    <comment ref="C24" authorId="0" shapeId="0" xr:uid="{02E941E1-B952-4407-9306-DAD3E7BD763D}">
      <text>
        <r>
          <rPr>
            <sz val="9"/>
            <color indexed="81"/>
            <rFont val="Tahoma"/>
            <family val="2"/>
            <charset val="186"/>
          </rPr>
          <t>Projektimeeskonnaga seotud palga- ja tegevuskulud.</t>
        </r>
      </text>
    </comment>
    <comment ref="B45" authorId="0" shapeId="0" xr:uid="{A99632D5-EC19-4E98-9864-40F45CB3890E}">
      <text>
        <r>
          <rPr>
            <sz val="8"/>
            <color indexed="81"/>
            <rFont val="Tahoma"/>
            <family val="2"/>
            <charset val="186"/>
          </rPr>
          <t>Sisaldab arendustegevuse, ehituse ning sisustuse kulusid koos projektijuhtimise otsesed kulu ja reserviga.</t>
        </r>
      </text>
    </comment>
    <comment ref="C47" authorId="0" shapeId="0" xr:uid="{5CB190DC-B49D-4724-BC97-F46076EFDFB8}">
      <text>
        <r>
          <rPr>
            <sz val="8"/>
            <color indexed="81"/>
            <rFont val="Tahoma"/>
            <family val="2"/>
            <charset val="186"/>
          </rPr>
          <t>Projektijuhtimise kaudnekulu on palga-, tegevus- jm kulud, mis kaasnevad arendusprojektide juhtimisega, kuid mis on väljaspool projektimeeskonna otseseid kulusid. 2,5% on kõikidele arendusprojektidele ühtselt rakendatav projektijuhtimise kaudsete kulude määr.</t>
        </r>
      </text>
    </comment>
    <comment ref="C48" authorId="0" shapeId="0" xr:uid="{4FE5D873-4E72-434C-A26C-B3253B4A6BE0}">
      <text>
        <r>
          <rPr>
            <sz val="8"/>
            <color indexed="81"/>
            <rFont val="Tahoma"/>
            <family val="2"/>
            <charset val="186"/>
          </rPr>
          <t>Tasu kapitali kasutamise eest enne objekti üleandmist kliendile, mida arvutatakse üürimääruse punktis 2.1. kirjeldatud omakapitali ja võõrkapitali kaatlutud keskmise tulumääraga. Perioodiline tulumäär otsustatakse kaks korda aastas ainuaktsionäri otsusega. Ehitustööde aegne intress kujuneb kavandamise etapis rahavoo prognoosi ja pärast projekti valmimist tegeliku rahavoo põhjal.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Henri Telk</author>
  </authors>
  <commentList>
    <comment ref="I248" authorId="0" shapeId="0" xr:uid="{8CDA3D4C-2AB1-4E45-9666-1F682642383F}">
      <text>
        <r>
          <rPr>
            <sz val="9"/>
            <color indexed="81"/>
            <rFont val="Tahoma"/>
            <family val="2"/>
            <charset val="186"/>
          </rPr>
          <t xml:space="preserve">Üürileandja poolt soetatud aktiivseadmeid haldab ja hooldab RIT.
</t>
        </r>
      </text>
    </comment>
  </commentList>
</comments>
</file>

<file path=xl/sharedStrings.xml><?xml version="1.0" encoding="utf-8"?>
<sst xmlns="http://schemas.openxmlformats.org/spreadsheetml/2006/main" count="1067" uniqueCount="593">
  <si>
    <t>Lisa nr 1</t>
  </si>
  <si>
    <t>Üürilepingu nr KPJ-4/2023-114  lisale nr 6.1</t>
  </si>
  <si>
    <t>Tööde loetelu ja eeldatav maksumus - Kalevi tn 1, Tartu</t>
  </si>
  <si>
    <t>Jrk
nr</t>
  </si>
  <si>
    <t xml:space="preserve">Töö nimetus </t>
  </si>
  <si>
    <t>Eeldatav maksumus, EUR, km-ta</t>
  </si>
  <si>
    <t>Tegelik maksumus, EUR, km-ta</t>
  </si>
  <si>
    <t>Prokuratuur</t>
  </si>
  <si>
    <t>Tartu Halduskohus</t>
  </si>
  <si>
    <t>Tartu Maakohus</t>
  </si>
  <si>
    <t>Tartu Ringkonnakohus</t>
  </si>
  <si>
    <t>ARENDUSTEGEVUS</t>
  </si>
  <si>
    <t>Kinnisvara omandamise ja väärtustamise kulud</t>
  </si>
  <si>
    <t>1.1.</t>
  </si>
  <si>
    <t>-</t>
  </si>
  <si>
    <t>Tellija muud arendusaegsed kulud; va intress</t>
  </si>
  <si>
    <t>2.1.</t>
  </si>
  <si>
    <t>Omanikujärelevalve</t>
  </si>
  <si>
    <t>2.2.</t>
  </si>
  <si>
    <t>Lubade taotlemisega seotud kulud</t>
  </si>
  <si>
    <t>2.3.</t>
  </si>
  <si>
    <t>Muud kontrorikulud</t>
  </si>
  <si>
    <t>2.4.</t>
  </si>
  <si>
    <t>Ekspertiisid, konsultatsioonid, mõõtmised jne</t>
  </si>
  <si>
    <t>2.5.</t>
  </si>
  <si>
    <t>Ehitusaegne kindlustus</t>
  </si>
  <si>
    <t>2.6.</t>
  </si>
  <si>
    <t>Kulud seoses ehitustööde katkemisega</t>
  </si>
  <si>
    <t>2.7.</t>
  </si>
  <si>
    <t>Juriidiline nõustamine</t>
  </si>
  <si>
    <t>2.8.</t>
  </si>
  <si>
    <t>Muud tellija ehitusaegsed kulud</t>
  </si>
  <si>
    <t>Liitumised</t>
  </si>
  <si>
    <t>3.1.</t>
  </si>
  <si>
    <t>Elektriliitumine</t>
  </si>
  <si>
    <t>3.2.</t>
  </si>
  <si>
    <t>Vee liitumine</t>
  </si>
  <si>
    <t>3.3.</t>
  </si>
  <si>
    <t>Kütte liitumine</t>
  </si>
  <si>
    <t>3.4.</t>
  </si>
  <si>
    <t>Kaugjahutuse liitumine</t>
  </si>
  <si>
    <t>Projektijuhtimise otsesed kulud</t>
  </si>
  <si>
    <t>4.1.</t>
  </si>
  <si>
    <t>Projektmeeskonna ehitusaegne kulu</t>
  </si>
  <si>
    <t>EHITAMINE</t>
  </si>
  <si>
    <t>Projekteerimine ja uuringud</t>
  </si>
  <si>
    <t>5.1.</t>
  </si>
  <si>
    <t>Projekti koostamine</t>
  </si>
  <si>
    <t>5.2.</t>
  </si>
  <si>
    <t>Ehituslepingud</t>
  </si>
  <si>
    <t>6.1.</t>
  </si>
  <si>
    <t xml:space="preserve">Ehitustööd </t>
  </si>
  <si>
    <t>6.1.1.</t>
  </si>
  <si>
    <t>Ehitustööd</t>
  </si>
  <si>
    <t>SISUSTAMINE</t>
  </si>
  <si>
    <t>Sisustus ja kunstiteosed</t>
  </si>
  <si>
    <t>7.1.</t>
  </si>
  <si>
    <t>Tavasisustus</t>
  </si>
  <si>
    <t>7.2.</t>
  </si>
  <si>
    <t>Erisisustus</t>
  </si>
  <si>
    <t>7.4.</t>
  </si>
  <si>
    <t>Kunst</t>
  </si>
  <si>
    <t>7.5.</t>
  </si>
  <si>
    <t>Erisisustus- Aktiivseadmed (IKT)</t>
  </si>
  <si>
    <t>RESERV</t>
  </si>
  <si>
    <t>Reserv</t>
  </si>
  <si>
    <t>8.1.</t>
  </si>
  <si>
    <t>Projekteerimise lepingu reserv</t>
  </si>
  <si>
    <t>8.2.</t>
  </si>
  <si>
    <t>Ehituslepingu reserv</t>
  </si>
  <si>
    <t>8.3.</t>
  </si>
  <si>
    <t xml:space="preserve"> Sisustus Lepingu reserv</t>
  </si>
  <si>
    <t>8.4.</t>
  </si>
  <si>
    <t>Lepingutega sidumata reserv</t>
  </si>
  <si>
    <t>EELDATAV MAKSUMUS KOKKU KAUDSETE KULUDETA, KM-TA</t>
  </si>
  <si>
    <t>PROJEKTIJUHTIMISE KAUDNE KULU 2,5%, KM-TA</t>
  </si>
  <si>
    <t>EHITUSTÖÖDE AEGNE INTRESSIKULU, KM-TA</t>
  </si>
  <si>
    <t>EELDATAV MAKSUMUS KOKKU KOOS KAUDSETE KULUDE JA INTRESSIKULUGA, KM-TA</t>
  </si>
  <si>
    <t>SISSEVOOL (Moderniseerimisfondi toetus), KM-TA</t>
  </si>
  <si>
    <t>EELDATAV MAKSUMUS KOOS KAUDSETE KULUDE JA SISSEVOOLUGA, KM-TA</t>
  </si>
  <si>
    <t>KÄIBEMAKS 24%</t>
  </si>
  <si>
    <t>EELDATAV MAKSUMUS KOKKU, KM-GA</t>
  </si>
  <si>
    <t>*Tööde loetelus toodud aktiivseadmed hangib RKAS, haldab ja hooldab RIT. Täpne seadmete nimekri selgub ning lisatakse üürilepingule pärast  Kalevi tn 1 hoone rekonstrueerimistööde valmimist.</t>
  </si>
  <si>
    <t>Lisa nr 2</t>
  </si>
  <si>
    <t>d</t>
  </si>
  <si>
    <t xml:space="preserve">Sisustuse nimekiri ja eeldatav maksumus </t>
  </si>
  <si>
    <t>Sisustuse jagunemine (ainukasutuses pinnal)</t>
  </si>
  <si>
    <t>Sisustuse jagunemine (ühiskasutuses pinnal)</t>
  </si>
  <si>
    <t>Kokku (ainu- ja ühiskasutuses sisustuse jagunemine)</t>
  </si>
  <si>
    <t>Tähis</t>
  </si>
  <si>
    <t>Nimetus</t>
  </si>
  <si>
    <t>Kogus, tk</t>
  </si>
  <si>
    <t>Hind, EUR, km-ta</t>
  </si>
  <si>
    <t>Kohtkindel</t>
  </si>
  <si>
    <t>Prokuratuur 
tegelik kogus</t>
  </si>
  <si>
    <t>Prokuratuur 
tegelik maksumus</t>
  </si>
  <si>
    <t>Halduskohus 
tegelik kogus</t>
  </si>
  <si>
    <t>Halduskohus 
tegelik maksumus</t>
  </si>
  <si>
    <t>Maakohus 
tegelik kogus</t>
  </si>
  <si>
    <t>Maakohus 
tegelik maksumus</t>
  </si>
  <si>
    <t>Ringkonnakohus 
tegelik kogus</t>
  </si>
  <si>
    <t>Ringkonnakohus 
tegelik maksumus</t>
  </si>
  <si>
    <t>Ühiskasutus (kohtud)
 kogus</t>
  </si>
  <si>
    <t>Ühiskasutus (va Prokuratuur)
 kogus</t>
  </si>
  <si>
    <t>Aktiivne vakantsus kogus</t>
  </si>
  <si>
    <t>Aktiivne vakantsus maksumus</t>
  </si>
  <si>
    <t>Maakohus
tegelik maksumus</t>
  </si>
  <si>
    <t>Aktiivne vakants maksumus</t>
  </si>
  <si>
    <t>Maakohus
 tegelik maksumus</t>
  </si>
  <si>
    <t>Üürnik</t>
  </si>
  <si>
    <t>Ainukasutuses pind</t>
  </si>
  <si>
    <t>Ühiskasutuses korruste pind</t>
  </si>
  <si>
    <t>Ühiskasutuses hoone pind</t>
  </si>
  <si>
    <t>Ühiskasutuses muu pind</t>
  </si>
  <si>
    <t>Kokku</t>
  </si>
  <si>
    <t>Osakaal</t>
  </si>
  <si>
    <t>Osakaal 
(kohtud)</t>
  </si>
  <si>
    <t>Kokku 
(va Prokuratuur)</t>
  </si>
  <si>
    <t>Osakaal 
(va Prokuratuur)</t>
  </si>
  <si>
    <t>M-D1.1</t>
  </si>
  <si>
    <t>Mooduldiivan</t>
  </si>
  <si>
    <t>1 106,74</t>
  </si>
  <si>
    <t>x</t>
  </si>
  <si>
    <t>M-D1.2</t>
  </si>
  <si>
    <t>2 151,77</t>
  </si>
  <si>
    <t>M-D1.3</t>
  </si>
  <si>
    <t>1 785,83</t>
  </si>
  <si>
    <t>M-D1.4</t>
  </si>
  <si>
    <t>1 949,54</t>
  </si>
  <si>
    <t>M-D2.1</t>
  </si>
  <si>
    <t>Moodulitest sohvasaar</t>
  </si>
  <si>
    <t>2 037,64</t>
  </si>
  <si>
    <t>Kohviku üürnik</t>
  </si>
  <si>
    <t>M-D2.2</t>
  </si>
  <si>
    <t>2 251,64</t>
  </si>
  <si>
    <t>Riigi Infosüsteemide Amet</t>
  </si>
  <si>
    <t>M-D2.3</t>
  </si>
  <si>
    <t>1 864,30</t>
  </si>
  <si>
    <t>Aktiivne vakantsus</t>
  </si>
  <si>
    <t>M-D3.1</t>
  </si>
  <si>
    <t>Moduleeritav pink</t>
  </si>
  <si>
    <t>2 010,57</t>
  </si>
  <si>
    <t>Üüritav pind kokku</t>
  </si>
  <si>
    <t>M-D3.2</t>
  </si>
  <si>
    <t>1 495,90</t>
  </si>
  <si>
    <t>Passiivne vakantsus</t>
  </si>
  <si>
    <t/>
  </si>
  <si>
    <t>M-D3.3</t>
  </si>
  <si>
    <t>2 652,57</t>
  </si>
  <si>
    <t>M-D3.4</t>
  </si>
  <si>
    <t>2 492,07</t>
  </si>
  <si>
    <t>M-D3.5</t>
  </si>
  <si>
    <t>M-D4</t>
  </si>
  <si>
    <t>Diivan, alaealiste toiminguruum</t>
  </si>
  <si>
    <t>2 461,43</t>
  </si>
  <si>
    <t>M-D5</t>
  </si>
  <si>
    <t>Tumba</t>
  </si>
  <si>
    <t>M-D6</t>
  </si>
  <si>
    <t>Diivan</t>
  </si>
  <si>
    <t>M-D8.1</t>
  </si>
  <si>
    <t>Poolkõrge seljatoega diivan</t>
  </si>
  <si>
    <t>2 848,27</t>
  </si>
  <si>
    <t>M-D8.2</t>
  </si>
  <si>
    <t>M-D9</t>
  </si>
  <si>
    <t>3-kohaline diivan</t>
  </si>
  <si>
    <t>M-K1.1</t>
  </si>
  <si>
    <t>Madal kapp</t>
  </si>
  <si>
    <t>M-K1.2</t>
  </si>
  <si>
    <t>M-K2</t>
  </si>
  <si>
    <t>Kapp.Kogupikkus 1600mm</t>
  </si>
  <si>
    <t>Kappide jalanõude riiulite eemaldamine</t>
  </si>
  <si>
    <t>M-K3</t>
  </si>
  <si>
    <t>Raamaturiiul</t>
  </si>
  <si>
    <t>M-K4</t>
  </si>
  <si>
    <t>Kõrge kapp</t>
  </si>
  <si>
    <t>M-K5</t>
  </si>
  <si>
    <t>Lokkerkapid</t>
  </si>
  <si>
    <t>M-K6.1</t>
  </si>
  <si>
    <t>Riietusruumi lokker-kapp, 3-osaline</t>
  </si>
  <si>
    <t>M-K6.2</t>
  </si>
  <si>
    <t>Riietusruumi lokker-kapp, 4-osaline</t>
  </si>
  <si>
    <t>M-K7</t>
  </si>
  <si>
    <t>Metallist hoiukapp. 16 ust</t>
  </si>
  <si>
    <t>M-K8</t>
  </si>
  <si>
    <t>M-K9</t>
  </si>
  <si>
    <t>Kabinetikapp</t>
  </si>
  <si>
    <t>M-K10</t>
  </si>
  <si>
    <t>Dokumendikapp. Laius 1000mm</t>
  </si>
  <si>
    <t xml:space="preserve">Dokumendikappidele lukud </t>
  </si>
  <si>
    <t>M-KB.1</t>
  </si>
  <si>
    <t>Kõneboks</t>
  </si>
  <si>
    <t>8 035,70</t>
  </si>
  <si>
    <t>M-L1.2</t>
  </si>
  <si>
    <r>
      <rPr>
        <sz val="8"/>
        <rFont val="Calibri"/>
        <family val="2"/>
        <charset val="186"/>
        <scheme val="minor"/>
      </rPr>
      <t>Kohtusaali osapoolte laud monitoride süvendiga.
Pikkus 2000mm</t>
    </r>
  </si>
  <si>
    <t>M-L1.3</t>
  </si>
  <si>
    <r>
      <rPr>
        <sz val="8"/>
        <rFont val="Calibri"/>
        <family val="2"/>
        <charset val="186"/>
        <scheme val="minor"/>
      </rPr>
      <t>Kohtusaali osapoolte laud  monitoride süvendiga.
Pikkus 2000mm / Sügavus 700mm</t>
    </r>
  </si>
  <si>
    <t>M-L1.5a</t>
  </si>
  <si>
    <r>
      <rPr>
        <sz val="8"/>
        <rFont val="Calibri"/>
        <family val="2"/>
        <charset val="186"/>
        <scheme val="minor"/>
      </rPr>
      <t>Kohtusaali osapoolte laud  monitoride süvendiga.
Pikkus 1600mm</t>
    </r>
  </si>
  <si>
    <t>M-L1.5b</t>
  </si>
  <si>
    <t>Kohtusaali osapoolte laud. Pikkus 1600mm</t>
  </si>
  <si>
    <t>M-L1.7</t>
  </si>
  <si>
    <r>
      <rPr>
        <sz val="8"/>
        <rFont val="Calibri"/>
        <family val="2"/>
        <charset val="186"/>
        <scheme val="minor"/>
      </rPr>
      <t>Kohtusaali osapoolte laud.
Pikkus 1400mm</t>
    </r>
  </si>
  <si>
    <t>M-L1.8</t>
  </si>
  <si>
    <r>
      <rPr>
        <sz val="8"/>
        <rFont val="Calibri"/>
        <family val="2"/>
        <charset val="186"/>
        <scheme val="minor"/>
      </rPr>
      <t>Kohtusaali osapoolte laud.
Pikkus 1200mm</t>
    </r>
  </si>
  <si>
    <t>M-L1.9</t>
  </si>
  <si>
    <t>Nõupidamiste laud, 1400x1000mm</t>
  </si>
  <si>
    <t>M-L1.10</t>
  </si>
  <si>
    <t>Istungisekretäri laud, L1400mm</t>
  </si>
  <si>
    <t>M-L1.11</t>
  </si>
  <si>
    <t>M-L2.1</t>
  </si>
  <si>
    <r>
      <rPr>
        <sz val="8"/>
        <rFont val="Calibri"/>
        <family val="2"/>
        <charset val="186"/>
        <scheme val="minor"/>
      </rPr>
      <t>Kohtusaali osapoolte laud monitoride süvendiga.
Pikkus 2100mm</t>
    </r>
  </si>
  <si>
    <t>M-L2.2</t>
  </si>
  <si>
    <r>
      <rPr>
        <sz val="8"/>
        <rFont val="Calibri"/>
        <family val="2"/>
        <charset val="186"/>
        <scheme val="minor"/>
      </rPr>
      <t>Kohtusaali osapoolte laud monitoride süvendiga.
Pikkus 2300mm</t>
    </r>
  </si>
  <si>
    <t xml:space="preserve">Rennide vahetus </t>
  </si>
  <si>
    <t>M-L2.3</t>
  </si>
  <si>
    <r>
      <rPr>
        <sz val="8"/>
        <rFont val="Calibri"/>
        <family val="2"/>
        <charset val="186"/>
        <scheme val="minor"/>
      </rPr>
      <t>Kohtusaali osapoolte laud monitoride süvendiga,.
Pikkus 1600mm</t>
    </r>
  </si>
  <si>
    <t>M-L2.4</t>
  </si>
  <si>
    <t>M-L3</t>
  </si>
  <si>
    <t>Kohtusaali osapoolte laud. Ümar. d2400mm</t>
  </si>
  <si>
    <t>M-L3.2</t>
  </si>
  <si>
    <t>Kohtusaali osapoolte laud. Ümar. d2000mm</t>
  </si>
  <si>
    <t>M-L4.1</t>
  </si>
  <si>
    <t>Töölaud A- jalaga, 1400mm</t>
  </si>
  <si>
    <t>M-L4.2</t>
  </si>
  <si>
    <t>Töölaud A-jalaga, 1400mm + esikilp</t>
  </si>
  <si>
    <t>M-L4.3</t>
  </si>
  <si>
    <t>Töölaud A-jalaga, 1400mm</t>
  </si>
  <si>
    <t>M-L4.4</t>
  </si>
  <si>
    <t>Töölaud A-jalaga, 1600mm</t>
  </si>
  <si>
    <t>M-L5.1</t>
  </si>
  <si>
    <r>
      <rPr>
        <sz val="8"/>
        <rFont val="Calibri"/>
        <family val="2"/>
        <charset val="186"/>
        <scheme val="minor"/>
      </rPr>
      <t>Töölaud. Pikkus 1400mm.
Kõrgusreguleeritav. Vahesirmidega</t>
    </r>
  </si>
  <si>
    <t>M-L5.2</t>
  </si>
  <si>
    <t>Töölaud, 1600 mm. Kõrgusreguleeritav</t>
  </si>
  <si>
    <t>M-L5.2b</t>
  </si>
  <si>
    <t>M-L5.3</t>
  </si>
  <si>
    <t>Töölaud 1600x800mm. Kõrgusreguleeritav. Vahesirmidega</t>
  </si>
  <si>
    <t>M-L5.4</t>
  </si>
  <si>
    <r>
      <rPr>
        <sz val="8"/>
        <rFont val="Calibri"/>
        <family val="2"/>
        <charset val="186"/>
        <scheme val="minor"/>
      </rPr>
      <t>Töölaud. Pikkus 1200 mm.
Kõrgusreguleeritav</t>
    </r>
  </si>
  <si>
    <t>M-L6</t>
  </si>
  <si>
    <r>
      <rPr>
        <sz val="8"/>
        <rFont val="Calibri"/>
        <family val="2"/>
        <charset val="186"/>
        <scheme val="minor"/>
      </rPr>
      <t>Töölaud (juhi) 1800 mm.
Kõrgusreguleeritav.</t>
    </r>
  </si>
  <si>
    <t>1 709,55</t>
  </si>
  <si>
    <t>M-L7</t>
  </si>
  <si>
    <t>Töölaud, 2200mm. Fikseeritud kõrgus</t>
  </si>
  <si>
    <t>M-L8</t>
  </si>
  <si>
    <r>
      <rPr>
        <sz val="8"/>
        <rFont val="Calibri"/>
        <family val="2"/>
        <charset val="186"/>
        <scheme val="minor"/>
      </rPr>
      <t>Töölaud. Pikkus 1200mm. Fikseeritud
kõrgus</t>
    </r>
  </si>
  <si>
    <t>M-L9.1</t>
  </si>
  <si>
    <t>Koosolekulaud. 2400x1000mm. Disain</t>
  </si>
  <si>
    <t>1 339,42</t>
  </si>
  <si>
    <t>M-L9.2</t>
  </si>
  <si>
    <t>Koosolekulaud. 6800x1300mm. Disain</t>
  </si>
  <si>
    <t>3 112,36</t>
  </si>
  <si>
    <t>M-L9.3</t>
  </si>
  <si>
    <t>Koosolekulaud. 4000x900mm. Disain</t>
  </si>
  <si>
    <t>2 290,48</t>
  </si>
  <si>
    <t>M-L10.1</t>
  </si>
  <si>
    <r>
      <rPr>
        <sz val="8"/>
        <rFont val="Calibri"/>
        <family val="2"/>
        <charset val="186"/>
        <scheme val="minor"/>
      </rPr>
      <t>Nõupidamiste laud. Pikkus 1800mm.
Kõrgusreguleeritav</t>
    </r>
  </si>
  <si>
    <t>M-L10.2</t>
  </si>
  <si>
    <r>
      <rPr>
        <sz val="8"/>
        <rFont val="Calibri"/>
        <family val="2"/>
        <charset val="186"/>
        <scheme val="minor"/>
      </rPr>
      <t>Nõupidamiste laud. Pikkus 1400mm.
Kõrgusreguleeritav</t>
    </r>
  </si>
  <si>
    <t>M-L11</t>
  </si>
  <si>
    <r>
      <rPr>
        <sz val="8"/>
        <rFont val="Calibri"/>
        <family val="2"/>
        <charset val="186"/>
        <scheme val="minor"/>
      </rPr>
      <t>Nõupidamiste laud. 1200x1200mm.
Elektriliselt kõrgusreguleeritav</t>
    </r>
  </si>
  <si>
    <t>M-L12.1</t>
  </si>
  <si>
    <r>
      <rPr>
        <sz val="8"/>
        <rFont val="Calibri"/>
        <family val="2"/>
        <charset val="186"/>
        <scheme val="minor"/>
      </rPr>
      <t>Koosolekulaud. Ümar. Keskse jalaga.
d1200mm</t>
    </r>
  </si>
  <si>
    <t>M-L12.1.VA</t>
  </si>
  <si>
    <t>M-L12.2</t>
  </si>
  <si>
    <r>
      <rPr>
        <sz val="8"/>
        <rFont val="Calibri"/>
        <family val="2"/>
        <charset val="186"/>
        <scheme val="minor"/>
      </rPr>
      <t>Koosolekulaud. Ümar. Keskse jalaga.
d1600mm</t>
    </r>
  </si>
  <si>
    <t>M-L12.3</t>
  </si>
  <si>
    <r>
      <rPr>
        <sz val="8"/>
        <rFont val="Calibri"/>
        <family val="2"/>
        <charset val="186"/>
        <scheme val="minor"/>
      </rPr>
      <t>Koosolekulaud. Ümar. Keskse jalaga.
d900mm</t>
    </r>
  </si>
  <si>
    <t>M-L13</t>
  </si>
  <si>
    <t>Koosolekulaud. Ovaalne</t>
  </si>
  <si>
    <t>M-L14.1</t>
  </si>
  <si>
    <t>Koosolekulaud. Ümar. d800mm</t>
  </si>
  <si>
    <t>M-L14.2</t>
  </si>
  <si>
    <t>Koosolekulaud. Ümar. d600mm</t>
  </si>
  <si>
    <t>M-L15.1</t>
  </si>
  <si>
    <t>Koosolekulaud. 2200x800mm. Kahepoolne</t>
  </si>
  <si>
    <t>M-L15.2</t>
  </si>
  <si>
    <t>Koosolekulaud. 2400x1000mm. Kahepoolne</t>
  </si>
  <si>
    <t>M-L16</t>
  </si>
  <si>
    <r>
      <rPr>
        <sz val="8"/>
        <rFont val="Calibri"/>
        <family val="2"/>
        <charset val="186"/>
        <scheme val="minor"/>
      </rPr>
      <t>Kõrgusreguleeritav väike abilaud
(diivanilaud)</t>
    </r>
  </si>
  <si>
    <t>M-L18</t>
  </si>
  <si>
    <t>Diivanilaud (ümar)</t>
  </si>
  <si>
    <t>M-L19</t>
  </si>
  <si>
    <t>Kohvikulaud, madal</t>
  </si>
  <si>
    <t>M-L20.1</t>
  </si>
  <si>
    <t>Kohvikulaud</t>
  </si>
  <si>
    <t>M-L20.2</t>
  </si>
  <si>
    <t>M-L21</t>
  </si>
  <si>
    <t>Madal laud, silinderjalaga</t>
  </si>
  <si>
    <t>M-L22</t>
  </si>
  <si>
    <t>Diivanilaud. Ümar. Keskse jalaga. d360mm</t>
  </si>
  <si>
    <t>M-L23</t>
  </si>
  <si>
    <t>Diivanilaud</t>
  </si>
  <si>
    <t>M-L24</t>
  </si>
  <si>
    <t>Ovaalne diivanilaud</t>
  </si>
  <si>
    <t>M-L.A1</t>
  </si>
  <si>
    <r>
      <rPr>
        <sz val="8"/>
        <rFont val="Calibri"/>
        <family val="2"/>
        <charset val="186"/>
        <scheme val="minor"/>
      </rPr>
      <t>Akustiline paneel töölaual, 700mm /
Komplektis töölauaga</t>
    </r>
  </si>
  <si>
    <t>M-L.A2</t>
  </si>
  <si>
    <r>
      <rPr>
        <sz val="8"/>
        <rFont val="Calibri"/>
        <family val="2"/>
        <charset val="186"/>
        <scheme val="minor"/>
      </rPr>
      <t>Akustiline paneel töölaual, 800mm /
komplektis lauaga</t>
    </r>
  </si>
  <si>
    <t>M-L.A3</t>
  </si>
  <si>
    <r>
      <rPr>
        <sz val="8"/>
        <rFont val="Calibri"/>
        <family val="2"/>
        <charset val="186"/>
        <scheme val="minor"/>
      </rPr>
      <t>Akustiline paneel töölaual. Pikkus 1400mm
/ Komplektis töölauaga</t>
    </r>
  </si>
  <si>
    <t>M-L.A4</t>
  </si>
  <si>
    <r>
      <rPr>
        <sz val="8"/>
        <rFont val="Calibri"/>
        <family val="2"/>
        <charset val="186"/>
        <scheme val="minor"/>
      </rPr>
      <t>Akustiline paneel töölaual, 1600mm /
Komplektis lauaga</t>
    </r>
  </si>
  <si>
    <t>M-N1</t>
  </si>
  <si>
    <t>Riidenagi, põrandalseisev</t>
  </si>
  <si>
    <t>M-P1</t>
  </si>
  <si>
    <t>Prügikastid</t>
  </si>
  <si>
    <t>1 088,81</t>
  </si>
  <si>
    <t>M-P2</t>
  </si>
  <si>
    <t>M-R1.1</t>
  </si>
  <si>
    <t>Metallist seinariiul siinidel, sügavus 400mm</t>
  </si>
  <si>
    <t>M-R1.2</t>
  </si>
  <si>
    <t>Metallist seinariiul siinidel, sügavus 300mm</t>
  </si>
  <si>
    <t>M-R2.1</t>
  </si>
  <si>
    <t>Laoriiul, 1000mm</t>
  </si>
  <si>
    <t>Laoriiul, 900mm</t>
  </si>
  <si>
    <t>M-R2.2</t>
  </si>
  <si>
    <t>Laoriiul, 600mm</t>
  </si>
  <si>
    <t>M-R3</t>
  </si>
  <si>
    <r>
      <rPr>
        <sz val="8"/>
        <rFont val="Calibri"/>
        <family val="2"/>
        <charset val="186"/>
        <scheme val="minor"/>
      </rPr>
      <t>Arhiiviriiulid ja põrandasiinid (Kogus
vastavalt sisustus-plaanile)</t>
    </r>
  </si>
  <si>
    <t>50 536,83</t>
  </si>
  <si>
    <t>M-S1</t>
  </si>
  <si>
    <t>Sahtliboks ratastel</t>
  </si>
  <si>
    <t>M-T1.1</t>
  </si>
  <si>
    <t>Polsterdatud tool</t>
  </si>
  <si>
    <t>M-T1.2</t>
  </si>
  <si>
    <t>M-T2</t>
  </si>
  <si>
    <t>Tool, klassides</t>
  </si>
  <si>
    <t>M-T3</t>
  </si>
  <si>
    <t>Polsterdatud tool kelkjalaga</t>
  </si>
  <si>
    <t>M-T4</t>
  </si>
  <si>
    <t>Klienditool, plastikiste</t>
  </si>
  <si>
    <t>M-T5.1</t>
  </si>
  <si>
    <t>M-T5.2</t>
  </si>
  <si>
    <t>Tugitool.Käetugedega</t>
  </si>
  <si>
    <t>M-T6</t>
  </si>
  <si>
    <t>Tool</t>
  </si>
  <si>
    <t>M-T7</t>
  </si>
  <si>
    <t>Ooteala tool</t>
  </si>
  <si>
    <t>M-T8</t>
  </si>
  <si>
    <t>Nõupidamiste tool puidust jalgadega</t>
  </si>
  <si>
    <t>M-T9</t>
  </si>
  <si>
    <t>Tugitool</t>
  </si>
  <si>
    <t>1 239,51</t>
  </si>
  <si>
    <t>M-T9.S</t>
  </si>
  <si>
    <t>M-T10</t>
  </si>
  <si>
    <t>Kõrge seljatoega tool</t>
  </si>
  <si>
    <t>1 145,33</t>
  </si>
  <si>
    <t>M-T11.1</t>
  </si>
  <si>
    <t>Kõrge tool</t>
  </si>
  <si>
    <t>M-T11.2</t>
  </si>
  <si>
    <t>M-T12</t>
  </si>
  <si>
    <r>
      <rPr>
        <sz val="8"/>
        <rFont val="Calibri"/>
        <family val="2"/>
        <charset val="186"/>
        <scheme val="minor"/>
      </rPr>
      <t>Polsterdatud tool
Sarnane M-T1.2 (NP ruumides seina ääres lisatoolid)</t>
    </r>
  </si>
  <si>
    <t>M-T13</t>
  </si>
  <si>
    <t>Köögitool</t>
  </si>
  <si>
    <t>M-T14</t>
  </si>
  <si>
    <t>Kõrgusreguleeritav pukk</t>
  </si>
  <si>
    <t>M-T15</t>
  </si>
  <si>
    <t>Istumispall</t>
  </si>
  <si>
    <t>M-T16</t>
  </si>
  <si>
    <t>Töötool nahkpolstriga (kohtunikud)</t>
  </si>
  <si>
    <t>M-T17</t>
  </si>
  <si>
    <t>24/7 töötool</t>
  </si>
  <si>
    <t>M-T18</t>
  </si>
  <si>
    <t>Tool (kohtusaalid)</t>
  </si>
  <si>
    <t>M-T19</t>
  </si>
  <si>
    <t>Töötool kabinetis</t>
  </si>
  <si>
    <t>Töötool kabinetis rattad vaipkattele</t>
  </si>
  <si>
    <t>M-T20</t>
  </si>
  <si>
    <t>Töötool, nahkpolstriga</t>
  </si>
  <si>
    <t>M-TK1</t>
  </si>
  <si>
    <t>Tõlgikabiin, ühene</t>
  </si>
  <si>
    <t>6 362,04</t>
  </si>
  <si>
    <t>M-TK2</t>
  </si>
  <si>
    <t>Tõlgikabiin, kahene</t>
  </si>
  <si>
    <t>7 809,91</t>
  </si>
  <si>
    <t>M-V1</t>
  </si>
  <si>
    <t>Läbivaatuslaud</t>
  </si>
  <si>
    <t>RV-12</t>
  </si>
  <si>
    <t>Riidepuu</t>
  </si>
  <si>
    <t>V-29</t>
  </si>
  <si>
    <t>Lauavalgusti kohtusaalides</t>
  </si>
  <si>
    <t>V-31</t>
  </si>
  <si>
    <t>Põrandavalgusti</t>
  </si>
  <si>
    <t>EM-1.1</t>
  </si>
  <si>
    <r>
      <rPr>
        <sz val="8"/>
        <rFont val="Calibri"/>
        <family val="2"/>
        <charset val="186"/>
        <scheme val="minor"/>
      </rPr>
      <t>Kohtuniku lett 2000mm .1 töökoht</t>
    </r>
  </si>
  <si>
    <t>EM-1.2</t>
  </si>
  <si>
    <r>
      <rPr>
        <sz val="8"/>
        <rFont val="Calibri"/>
        <family val="2"/>
        <charset val="186"/>
        <scheme val="minor"/>
      </rPr>
      <t>Kohtuniku lett 3800mm. 3 töökohta</t>
    </r>
  </si>
  <si>
    <t>EM-1.3</t>
  </si>
  <si>
    <r>
      <rPr>
        <sz val="8"/>
        <rFont val="Calibri"/>
        <family val="2"/>
        <charset val="186"/>
        <scheme val="minor"/>
      </rPr>
      <t>Kohtuniku lett 2500mm. 2 töökohta</t>
    </r>
  </si>
  <si>
    <t>EM-1.4</t>
  </si>
  <si>
    <r>
      <rPr>
        <sz val="8"/>
        <rFont val="Calibri"/>
        <family val="2"/>
        <charset val="186"/>
        <scheme val="minor"/>
      </rPr>
      <t>Kohtuniku lett 3200mm. 3 töökohta</t>
    </r>
  </si>
  <si>
    <t>EM-1.5a</t>
  </si>
  <si>
    <r>
      <rPr>
        <sz val="8"/>
        <rFont val="Calibri"/>
        <family val="2"/>
        <charset val="186"/>
        <scheme val="minor"/>
      </rPr>
      <t>Kohtuniku lett 3500mm. 3 töökohta</t>
    </r>
  </si>
  <si>
    <t>EM-1.5b</t>
  </si>
  <si>
    <r>
      <rPr>
        <sz val="8"/>
        <rFont val="Calibri"/>
        <family val="2"/>
        <charset val="186"/>
        <scheme val="minor"/>
      </rPr>
      <t>Kohtuniku lett 3500mm. 2 töökohta</t>
    </r>
  </si>
  <si>
    <t>EM-1.6a</t>
  </si>
  <si>
    <r>
      <rPr>
        <sz val="8"/>
        <rFont val="Calibri"/>
        <family val="2"/>
        <charset val="186"/>
        <scheme val="minor"/>
      </rPr>
      <t>Kohtuniku lett 3600mm. 3 töökohta.</t>
    </r>
  </si>
  <si>
    <t>EM-1.6b</t>
  </si>
  <si>
    <r>
      <rPr>
        <sz val="8"/>
        <rFont val="Calibri"/>
        <family val="2"/>
        <charset val="186"/>
        <scheme val="minor"/>
      </rPr>
      <t>Kohtuniku lett 3600mm. 2 töökohta</t>
    </r>
  </si>
  <si>
    <t>EM-1.7</t>
  </si>
  <si>
    <r>
      <rPr>
        <sz val="8"/>
        <rFont val="Calibri"/>
        <family val="2"/>
        <charset val="186"/>
        <scheme val="minor"/>
      </rPr>
      <t>Kohtuniku lett 3800mm. 2 töökohta</t>
    </r>
  </si>
  <si>
    <t>EM-1.8</t>
  </si>
  <si>
    <r>
      <rPr>
        <sz val="8"/>
        <rFont val="Calibri"/>
        <family val="2"/>
        <charset val="186"/>
        <scheme val="minor"/>
      </rPr>
      <t>Kohtuniku lett 3900mm. 2 töökohta</t>
    </r>
  </si>
  <si>
    <t>EM-1.9</t>
  </si>
  <si>
    <r>
      <rPr>
        <sz val="8"/>
        <rFont val="Calibri"/>
        <family val="2"/>
        <charset val="186"/>
        <scheme val="minor"/>
      </rPr>
      <t>Kohtuniku lett 4200mm. 2 töökohta</t>
    </r>
  </si>
  <si>
    <t>EM-1.10a</t>
  </si>
  <si>
    <r>
      <rPr>
        <sz val="8"/>
        <rFont val="Calibri"/>
        <family val="2"/>
        <charset val="186"/>
        <scheme val="minor"/>
      </rPr>
      <t>Kohtuniku lett 4400mm. 4 töökohta</t>
    </r>
  </si>
  <si>
    <t>EM-1.10b</t>
  </si>
  <si>
    <r>
      <rPr>
        <sz val="8"/>
        <rFont val="Calibri"/>
        <family val="2"/>
        <charset val="186"/>
        <scheme val="minor"/>
      </rPr>
      <t>Kohtuniku lett 4400mm. 2 töökohta</t>
    </r>
  </si>
  <si>
    <t>EM-1.11</t>
  </si>
  <si>
    <r>
      <rPr>
        <sz val="8"/>
        <rFont val="Calibri"/>
        <family val="2"/>
        <charset val="186"/>
        <scheme val="minor"/>
      </rPr>
      <t>Kohtuniku lett 4500mm. 2 töökohta</t>
    </r>
  </si>
  <si>
    <t>EM-1.12a</t>
  </si>
  <si>
    <r>
      <rPr>
        <sz val="8"/>
        <rFont val="Calibri"/>
        <family val="2"/>
        <charset val="186"/>
        <scheme val="minor"/>
      </rPr>
      <t>Kohtuniku lett 4600mm. 2 töökohta</t>
    </r>
  </si>
  <si>
    <t>EM-1.12b</t>
  </si>
  <si>
    <t>EM-1.12c</t>
  </si>
  <si>
    <r>
      <rPr>
        <sz val="8"/>
        <rFont val="Calibri"/>
        <family val="2"/>
        <charset val="186"/>
        <scheme val="minor"/>
      </rPr>
      <t>Kohtuniku lett 4600mm. Kriminaalsaal A. 3 töökohta</t>
    </r>
  </si>
  <si>
    <t>EM-1.13</t>
  </si>
  <si>
    <r>
      <rPr>
        <sz val="8"/>
        <rFont val="Calibri"/>
        <family val="2"/>
        <charset val="186"/>
        <scheme val="minor"/>
      </rPr>
      <t>Kohtuniku lett 4700mm. 2 töökohta</t>
    </r>
  </si>
  <si>
    <t>EM-1.14</t>
  </si>
  <si>
    <r>
      <rPr>
        <sz val="8"/>
        <rFont val="Calibri"/>
        <family val="2"/>
        <charset val="186"/>
        <scheme val="minor"/>
      </rPr>
      <t>Kohtuniku lett 5300mm. 2 töökohta</t>
    </r>
  </si>
  <si>
    <t>EM-1.15</t>
  </si>
  <si>
    <r>
      <rPr>
        <sz val="8"/>
        <rFont val="Calibri"/>
        <family val="2"/>
        <charset val="186"/>
        <scheme val="minor"/>
      </rPr>
      <t>Kohtuniku lett 10000mm. 4 töökohta</t>
    </r>
  </si>
  <si>
    <t>EM-2.1a</t>
  </si>
  <si>
    <t>Kinnipeetavate boks: uksemoodul
vasakul, otsamoodul.
1100x1200mm</t>
  </si>
  <si>
    <t>EM-2.1b</t>
  </si>
  <si>
    <t>Kinnipeetavate boks: 2x
(uksemoodul vasakul, 13
keskmoodulit, otsamoodul.
8035x1200mm)</t>
  </si>
  <si>
    <t>EM-2.1c</t>
  </si>
  <si>
    <t>Kinnipeetavate boks: uksemoodul
vasakul, 3 keskmoodulit,
otsamoodul. 2600x1200mm</t>
  </si>
  <si>
    <t>EM-2.2a</t>
  </si>
  <si>
    <t>Kinnipeetavate boks: uksemoodul
paremal, 4 keskmoodulit,
otsamoodul. 3100x1200mm</t>
  </si>
  <si>
    <t>EM-2.2b</t>
  </si>
  <si>
    <t>EM-2.2c</t>
  </si>
  <si>
    <t>Kinnipeetavate boks: uksemoodul
paremal, 3 keskmoodulit,
otsamoodul.2600x1200mm</t>
  </si>
  <si>
    <t>EM-3.1</t>
  </si>
  <si>
    <r>
      <rPr>
        <sz val="8"/>
        <rFont val="Calibri"/>
        <family val="2"/>
        <charset val="186"/>
        <scheme val="minor"/>
      </rPr>
      <t>Kinnipeetavate pink</t>
    </r>
  </si>
  <si>
    <t>EM-3.2</t>
  </si>
  <si>
    <r>
      <rPr>
        <sz val="8"/>
        <rFont val="Calibri"/>
        <family val="2"/>
        <charset val="186"/>
        <scheme val="minor"/>
      </rPr>
      <t>Metalltoru käeraudade kinnitamiseks</t>
    </r>
  </si>
  <si>
    <t>EM-4.1a</t>
  </si>
  <si>
    <t>Kõnepult.Tamm</t>
  </si>
  <si>
    <t>EM-4.1b</t>
  </si>
  <si>
    <t>Kõnepult.Valge</t>
  </si>
  <si>
    <t>EM-4.2a</t>
  </si>
  <si>
    <t>Kõnepult.Väike.Tamm</t>
  </si>
  <si>
    <t>EM-5.1</t>
  </si>
  <si>
    <r>
      <rPr>
        <sz val="8"/>
        <rFont val="Calibri"/>
        <family val="2"/>
        <charset val="186"/>
        <scheme val="minor"/>
      </rPr>
      <t>Kaugistungisaali laud A</t>
    </r>
  </si>
  <si>
    <t>EM-5.2</t>
  </si>
  <si>
    <r>
      <rPr>
        <sz val="8"/>
        <rFont val="Calibri"/>
        <family val="2"/>
        <charset val="186"/>
        <scheme val="minor"/>
      </rPr>
      <t>Kaugistungisaali laud B</t>
    </r>
  </si>
  <si>
    <t>EM-6.1</t>
  </si>
  <si>
    <r>
      <rPr>
        <sz val="8"/>
        <rFont val="Calibri"/>
        <family val="2"/>
        <charset val="186"/>
        <scheme val="minor"/>
      </rPr>
      <t>Töölaud dokumendilüüsiga. Menetlusruum 174</t>
    </r>
    <r>
      <rPr>
        <sz val="8"/>
        <color theme="1"/>
        <rFont val="Calibri"/>
        <family val="2"/>
        <charset val="186"/>
        <scheme val="minor"/>
      </rPr>
      <t xml:space="preserve"> (2 lauda, 1 dokumendilüüs, mis on ühenduses kahe laua vahel)</t>
    </r>
  </si>
  <si>
    <t>EM-6.2</t>
  </si>
  <si>
    <t xml:space="preserve">Töölaud dokumendilüüsiga. Menetlusruum 166  ( 2 lauda, 1 dokumendilüüs, mis on ühenduses kahe laua vahel) </t>
  </si>
  <si>
    <t>EM-7.1</t>
  </si>
  <si>
    <t>Köögimööbel</t>
  </si>
  <si>
    <t>EM-7.2</t>
  </si>
  <si>
    <t>EM-7.3</t>
  </si>
  <si>
    <t>EM-7.4</t>
  </si>
  <si>
    <t>EM-7.5</t>
  </si>
  <si>
    <t>EM-7.6</t>
  </si>
  <si>
    <r>
      <rPr>
        <sz val="8"/>
        <rFont val="Calibri"/>
        <family val="2"/>
        <charset val="186"/>
        <scheme val="minor"/>
      </rPr>
      <t>Köögimööbel. L-kujuline</t>
    </r>
  </si>
  <si>
    <t>EM-7.7</t>
  </si>
  <si>
    <t>EM-7.8</t>
  </si>
  <si>
    <t>EM-7.9</t>
  </si>
  <si>
    <t>EM-7.10a</t>
  </si>
  <si>
    <t>EM-7.10b</t>
  </si>
  <si>
    <t>Köögisaar</t>
  </si>
  <si>
    <t>EM-7.11a</t>
  </si>
  <si>
    <t>EM-7.11b</t>
  </si>
  <si>
    <t>EM-7.12</t>
  </si>
  <si>
    <t>EM-8.1</t>
  </si>
  <si>
    <r>
      <rPr>
        <sz val="8"/>
        <rFont val="Calibri"/>
        <family val="2"/>
        <charset val="186"/>
        <scheme val="minor"/>
      </rPr>
      <t>Joogi-snäki lett, r126</t>
    </r>
  </si>
  <si>
    <t>EM-8.2</t>
  </si>
  <si>
    <r>
      <rPr>
        <sz val="8"/>
        <rFont val="Calibri"/>
        <family val="2"/>
        <charset val="186"/>
        <scheme val="minor"/>
      </rPr>
      <t>Kohvinurk ootalal 201a</t>
    </r>
  </si>
  <si>
    <t>EM-9</t>
  </si>
  <si>
    <r>
      <rPr>
        <sz val="8"/>
        <rFont val="Calibri"/>
        <family val="2"/>
        <charset val="186"/>
        <scheme val="minor"/>
      </rPr>
      <t>Garderoob, 1.krs</t>
    </r>
  </si>
  <si>
    <t>EM-10.1</t>
  </si>
  <si>
    <r>
      <rPr>
        <sz val="8"/>
        <rFont val="Calibri"/>
        <family val="2"/>
        <charset val="186"/>
        <scheme val="minor"/>
      </rPr>
      <t>Lett fuajees</t>
    </r>
  </si>
  <si>
    <t>EM-10.2</t>
  </si>
  <si>
    <r>
      <rPr>
        <sz val="8"/>
        <rFont val="Calibri"/>
        <family val="2"/>
        <charset val="186"/>
        <scheme val="minor"/>
      </rPr>
      <t>Fuajee kapid ja seinakilbid</t>
    </r>
  </si>
  <si>
    <t>EM-11.1</t>
  </si>
  <si>
    <r>
      <rPr>
        <sz val="8"/>
        <rFont val="Calibri"/>
        <family val="2"/>
        <charset val="186"/>
        <scheme val="minor"/>
      </rPr>
      <t>Kantselei mööbel</t>
    </r>
  </si>
  <si>
    <t>EM-11.2</t>
  </si>
  <si>
    <r>
      <rPr>
        <sz val="8"/>
        <rFont val="Calibri"/>
        <family val="2"/>
        <charset val="186"/>
        <scheme val="minor"/>
      </rPr>
      <t>Vaheklaasiga töölaud kantseleis</t>
    </r>
  </si>
  <si>
    <t>EM-12.1</t>
  </si>
  <si>
    <r>
      <rPr>
        <sz val="8"/>
        <rFont val="Calibri"/>
        <family val="2"/>
        <charset val="186"/>
        <scheme val="minor"/>
      </rPr>
      <t>Lett kohvikus</t>
    </r>
  </si>
  <si>
    <t>EM-13.1</t>
  </si>
  <si>
    <r>
      <rPr>
        <sz val="8"/>
        <rFont val="Calibri"/>
        <family val="2"/>
        <charset val="186"/>
        <scheme val="minor"/>
      </rPr>
      <t>Istumispesa. Laius 2400mm, h2690mm</t>
    </r>
  </si>
  <si>
    <t>EM-13.2a</t>
  </si>
  <si>
    <r>
      <rPr>
        <sz val="8"/>
        <rFont val="Calibri"/>
        <family val="2"/>
        <charset val="186"/>
        <scheme val="minor"/>
      </rPr>
      <t>Istumispesa. Laius 3000mm, h3500mm</t>
    </r>
  </si>
  <si>
    <t>EM-13.2b</t>
  </si>
  <si>
    <r>
      <rPr>
        <sz val="8"/>
        <rFont val="Calibri"/>
        <family val="2"/>
        <charset val="186"/>
        <scheme val="minor"/>
      </rPr>
      <t>Istumispesa. Laius 3000mm, h2700mm</t>
    </r>
  </si>
  <si>
    <t>EM-13.3</t>
  </si>
  <si>
    <r>
      <rPr>
        <sz val="8"/>
        <rFont val="Calibri"/>
        <family val="2"/>
        <charset val="186"/>
        <scheme val="minor"/>
      </rPr>
      <t>Istumispesa. Laius 5900mm, h3000mm</t>
    </r>
  </si>
  <si>
    <t>EM-13.4</t>
  </si>
  <si>
    <r>
      <rPr>
        <sz val="8"/>
        <rFont val="Calibri"/>
        <family val="2"/>
        <charset val="186"/>
        <scheme val="minor"/>
      </rPr>
      <t>Garderoobikapp ja istumispesa</t>
    </r>
  </si>
  <si>
    <t>EM-13.5</t>
  </si>
  <si>
    <r>
      <rPr>
        <sz val="8"/>
        <rFont val="Calibri"/>
        <family val="2"/>
        <charset val="186"/>
        <scheme val="minor"/>
      </rPr>
      <t>Istumispesa. Laius 6100mm, h3000mm</t>
    </r>
  </si>
  <si>
    <t>EM-13.6</t>
  </si>
  <si>
    <r>
      <rPr>
        <sz val="8"/>
        <rFont val="Calibri"/>
        <family val="2"/>
        <charset val="186"/>
        <scheme val="minor"/>
      </rPr>
      <t>Istumispesa. Laius 2150mm, h2700mm</t>
    </r>
  </si>
  <si>
    <t>EM-13.7</t>
  </si>
  <si>
    <r>
      <rPr>
        <sz val="8"/>
        <rFont val="Calibri"/>
        <family val="2"/>
        <charset val="186"/>
        <scheme val="minor"/>
      </rPr>
      <t>Istumispesa. Laius 2700mm, h2690mm</t>
    </r>
  </si>
  <si>
    <t>EM-14</t>
  </si>
  <si>
    <r>
      <rPr>
        <sz val="8"/>
        <rFont val="Calibri"/>
        <family val="2"/>
        <charset val="186"/>
        <scheme val="minor"/>
      </rPr>
      <t>Konsoolne riiul</t>
    </r>
  </si>
  <si>
    <t>EM-15.1</t>
  </si>
  <si>
    <t>EM-15.2</t>
  </si>
  <si>
    <t>EM-15.3</t>
  </si>
  <si>
    <t>EM-15.4</t>
  </si>
  <si>
    <t>EM-16.1</t>
  </si>
  <si>
    <t>Printerikapp</t>
  </si>
  <si>
    <t>EM-16.2</t>
  </si>
  <si>
    <t>EM-16.3</t>
  </si>
  <si>
    <t>EM-16.4</t>
  </si>
  <si>
    <r>
      <rPr>
        <sz val="8"/>
        <rFont val="Calibri"/>
        <family val="2"/>
        <charset val="186"/>
        <scheme val="minor"/>
      </rPr>
      <t>Printeri aluskapp</t>
    </r>
  </si>
  <si>
    <t>EM-17</t>
  </si>
  <si>
    <r>
      <rPr>
        <sz val="8"/>
        <rFont val="Calibri"/>
        <family val="2"/>
        <charset val="186"/>
        <scheme val="minor"/>
      </rPr>
      <t>Madal kapp nõupidamiste ruumis</t>
    </r>
  </si>
  <si>
    <t>EM-18</t>
  </si>
  <si>
    <r>
      <rPr>
        <sz val="8"/>
        <rFont val="Calibri"/>
        <family val="2"/>
        <charset val="186"/>
        <scheme val="minor"/>
      </rPr>
      <t>Riidekapp + Postikapid</t>
    </r>
  </si>
  <si>
    <t>EM-19</t>
  </si>
  <si>
    <r>
      <rPr>
        <sz val="8"/>
        <rFont val="Calibri"/>
        <family val="2"/>
        <charset val="186"/>
        <scheme val="minor"/>
      </rPr>
      <t>Lukustatavate liugustega kapp</t>
    </r>
  </si>
  <si>
    <t>EM-20</t>
  </si>
  <si>
    <r>
      <rPr>
        <sz val="8"/>
        <rFont val="Calibri"/>
        <family val="2"/>
        <charset val="186"/>
        <scheme val="minor"/>
      </rPr>
      <t>Garderoobi kapp lokkeritega</t>
    </r>
  </si>
  <si>
    <t>EM-21</t>
  </si>
  <si>
    <t>Kosmeetikalaud</t>
  </si>
  <si>
    <t>EM-22</t>
  </si>
  <si>
    <r>
      <rPr>
        <sz val="8"/>
        <rFont val="Calibri"/>
        <family val="2"/>
        <charset val="186"/>
        <scheme val="minor"/>
      </rPr>
      <t>A-kujuline nõupidamiste laud, 2800mm</t>
    </r>
  </si>
  <si>
    <t>EM-24</t>
  </si>
  <si>
    <t>Vapp</t>
  </si>
  <si>
    <t>EM-25</t>
  </si>
  <si>
    <r>
      <rPr>
        <sz val="8"/>
        <rFont val="Calibri"/>
        <family val="2"/>
        <charset val="186"/>
        <scheme val="minor"/>
      </rPr>
      <t>Kinnipeetavate lavats</t>
    </r>
  </si>
  <si>
    <t>EM-26.1</t>
  </si>
  <si>
    <t>Kilbikate</t>
  </si>
  <si>
    <t>V-30.3</t>
  </si>
  <si>
    <t>LED-profiilvalgusti köögimööblis</t>
  </si>
  <si>
    <t>V-30.7</t>
  </si>
  <si>
    <t>LED-profiilvalgusti mööblis</t>
  </si>
  <si>
    <t>TK-01a</t>
  </si>
  <si>
    <t>Integreeritud külmik-sügavkülmik</t>
  </si>
  <si>
    <t>TK-01b</t>
  </si>
  <si>
    <t>Tööpinna-alune integr. jahekapp</t>
  </si>
  <si>
    <t>TK-01c</t>
  </si>
  <si>
    <t>Täisintegreeritud jahekapp</t>
  </si>
  <si>
    <t>TK-02a</t>
  </si>
  <si>
    <t>Täisintegreeritud nõudepesumasin</t>
  </si>
  <si>
    <t>TK-02b</t>
  </si>
  <si>
    <t>TK-03a</t>
  </si>
  <si>
    <t>Integreeritav kompaktahi mikrolainefunktsiooniga</t>
  </si>
  <si>
    <t>TK-03b</t>
  </si>
  <si>
    <t>Combi küpetusahi+mikro, integreeritud</t>
  </si>
  <si>
    <t>TK-04a</t>
  </si>
  <si>
    <t>Integreeritav õhupuhastaja, söefiltriga</t>
  </si>
  <si>
    <t>TK-04b</t>
  </si>
  <si>
    <t>Seinapealne õhupuhasti. Söefiltriga</t>
  </si>
  <si>
    <t>TK-05a</t>
  </si>
  <si>
    <t>Kohvimasin</t>
  </si>
  <si>
    <t>TK-05b</t>
  </si>
  <si>
    <t>TK-05c</t>
  </si>
  <si>
    <t>TK-06a</t>
  </si>
  <si>
    <t>Mikrolaineahi, integreeritud</t>
  </si>
  <si>
    <t>TK-06b</t>
  </si>
  <si>
    <t>Mikrolaineahi, eraldiseisev, roostevaba</t>
  </si>
  <si>
    <t>TK-07</t>
  </si>
  <si>
    <t>Induktsioonpliidiplaat 2 plaadiga.360mm</t>
  </si>
  <si>
    <t>TP-01</t>
  </si>
  <si>
    <t>Pesumasin</t>
  </si>
  <si>
    <t>ST-2-4</t>
  </si>
  <si>
    <t>Köögivalamu. rst</t>
  </si>
  <si>
    <t>ST-2-4mu</t>
  </si>
  <si>
    <t>Köögivalamu, must</t>
  </si>
  <si>
    <t>ST-2-8</t>
  </si>
  <si>
    <t>Köögivalamu RST, catering</t>
  </si>
  <si>
    <t>ST-2-10</t>
  </si>
  <si>
    <t>Köögivalamu kohviku tööpinnal</t>
  </si>
  <si>
    <t>ST-3-4mu</t>
  </si>
  <si>
    <t>Köögisegisti, filtriga</t>
  </si>
  <si>
    <t>ST-3-4rst</t>
  </si>
  <si>
    <t>ST-3-8</t>
  </si>
  <si>
    <t>Köögisegisti filtreeritud vee ja käsidushiga</t>
  </si>
  <si>
    <t>ST-3-9</t>
  </si>
  <si>
    <t>Veevõtukraan, automaatne</t>
  </si>
  <si>
    <t>Jõusaali sisustus</t>
  </si>
  <si>
    <t>Aktiivseadmed (IKT)</t>
  </si>
  <si>
    <t>Sisustuse maksumus kokku</t>
  </si>
  <si>
    <t>sh Tavasisustus</t>
  </si>
  <si>
    <t>sh Erisisustus</t>
  </si>
  <si>
    <t>sh Erisisustus- Aktiivseadmed (IKT)</t>
  </si>
  <si>
    <t>sh Kohtkindel</t>
  </si>
  <si>
    <t>Projektijuhtimise kaudne kulu</t>
  </si>
  <si>
    <t>Sisustuse algväärtus</t>
  </si>
  <si>
    <t>sh Tavasisustus kokku</t>
  </si>
  <si>
    <t>sh Erisisustus kokku</t>
  </si>
  <si>
    <t>Sisustuse lõppväärtus</t>
  </si>
  <si>
    <t>Käibemaks</t>
  </si>
  <si>
    <t>Eeldatav maksumus kokku, km-ga:</t>
  </si>
  <si>
    <t>Üürilepingu nr  KPJ-4/2023-114  lisale nr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</si>
</sst>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quot; &quot;#,##0.00&quot;     &quot;;&quot;-&quot;#,##0.00&quot;     &quot;;&quot; -&quot;#&quot;     &quot;;&quot; &quot;@&quot; &quot;"/>
  </numFmts>
  <fonts count="32"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9"/>
      <color theme="1"/>
      <name val="Calibri"/>
      <family val="2"/>
      <charset val="186"/>
      <scheme val="minor"/>
    </font>
    <font>
      <i/>
      <sz val="11"/>
      <color rgb="FFFF0000"/>
      <name val="Calibri"/>
      <family val="2"/>
      <charset val="186"/>
      <scheme val="minor"/>
    </font>
    <font>
      <sz val="11"/>
      <color rgb="FF000000"/>
      <name val="Calibri"/>
      <family val="2"/>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1"/>
      <name val="Calibri"/>
      <family val="2"/>
      <charset val="186"/>
      <scheme val="minor"/>
    </font>
    <font>
      <b/>
      <sz val="11"/>
      <color rgb="FFFF0000"/>
      <name val="Calibri"/>
      <family val="2"/>
      <charset val="186"/>
      <scheme val="minor"/>
    </font>
    <font>
      <sz val="10"/>
      <name val="Arial"/>
      <family val="2"/>
      <charset val="186"/>
    </font>
    <font>
      <b/>
      <sz val="13"/>
      <name val="Calibri"/>
      <family val="2"/>
      <charset val="186"/>
      <scheme val="minor"/>
    </font>
    <font>
      <sz val="9"/>
      <color indexed="81"/>
      <name val="Tahoma"/>
      <family val="2"/>
      <charset val="186"/>
    </font>
    <font>
      <sz val="8"/>
      <color indexed="81"/>
      <name val="Tahoma"/>
      <family val="2"/>
      <charset val="186"/>
    </font>
    <font>
      <sz val="11"/>
      <color theme="1"/>
      <name val="Calibri"/>
      <family val="2"/>
      <scheme val="minor"/>
    </font>
    <font>
      <b/>
      <sz val="11"/>
      <color rgb="FF000000"/>
      <name val="Calibri"/>
      <family val="2"/>
    </font>
    <font>
      <sz val="8"/>
      <color theme="1"/>
      <name val="Calibri"/>
      <family val="2"/>
      <scheme val="minor"/>
    </font>
    <font>
      <b/>
      <sz val="9"/>
      <color theme="1"/>
      <name val="Calibri"/>
      <family val="2"/>
      <scheme val="minor"/>
    </font>
    <font>
      <b/>
      <sz val="8"/>
      <color theme="1"/>
      <name val="Calibri"/>
      <family val="2"/>
      <scheme val="minor"/>
    </font>
    <font>
      <sz val="8"/>
      <color rgb="FF000000"/>
      <name val="Calibri"/>
      <family val="2"/>
    </font>
    <font>
      <b/>
      <sz val="8"/>
      <name val="Calibri"/>
      <family val="2"/>
      <scheme val="minor"/>
    </font>
    <font>
      <sz val="8"/>
      <name val="Calibri"/>
      <family val="2"/>
      <charset val="186"/>
      <scheme val="minor"/>
    </font>
    <font>
      <sz val="8"/>
      <color rgb="FF000000"/>
      <name val="Calibri"/>
      <family val="2"/>
      <charset val="186"/>
      <scheme val="minor"/>
    </font>
    <font>
      <sz val="8"/>
      <color rgb="FF000000"/>
      <name val="Calibri"/>
      <family val="2"/>
      <scheme val="minor"/>
    </font>
    <font>
      <sz val="8"/>
      <color theme="0" tint="-4.9989318521683403E-2"/>
      <name val="Calibri"/>
      <family val="2"/>
      <scheme val="minor"/>
    </font>
    <font>
      <b/>
      <sz val="8"/>
      <color theme="1"/>
      <name val="Calibri"/>
      <family val="2"/>
      <charset val="186"/>
      <scheme val="minor"/>
    </font>
    <font>
      <sz val="8"/>
      <color theme="1"/>
      <name val="Calibri"/>
      <family val="2"/>
      <charset val="186"/>
      <scheme val="minor"/>
    </font>
    <font>
      <b/>
      <sz val="10"/>
      <color theme="1"/>
      <name val="Arial"/>
      <family val="2"/>
      <charset val="186"/>
    </font>
    <font>
      <sz val="10"/>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patternFill>
    </fill>
    <fill>
      <patternFill patternType="solid">
        <fgColor rgb="FFFFFFFF"/>
        <bgColor rgb="FFFFFFFF"/>
      </patternFill>
    </fill>
    <fill>
      <patternFill patternType="solid">
        <fgColor theme="0"/>
        <bgColor rgb="FFFFFFFF"/>
      </patternFill>
    </fill>
  </fills>
  <borders count="8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medium">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indexed="64"/>
      </right>
      <top style="thin">
        <color indexed="64"/>
      </top>
      <bottom style="medium">
        <color rgb="FF000000"/>
      </bottom>
      <diagonal/>
    </border>
    <border>
      <left style="medium">
        <color rgb="FF000000"/>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style="thin">
        <color rgb="FF000000"/>
      </top>
      <bottom style="thin">
        <color rgb="FF000000"/>
      </bottom>
      <diagonal/>
    </border>
    <border>
      <left style="medium">
        <color rgb="FF000000"/>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style="thin">
        <color rgb="FF000000"/>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9" fontId="1" fillId="0" borderId="0" applyFont="0" applyFill="0" applyBorder="0" applyAlignment="0" applyProtection="0"/>
    <xf numFmtId="0" fontId="4" fillId="0" borderId="0"/>
    <xf numFmtId="0" fontId="6" fillId="0" borderId="0"/>
    <xf numFmtId="0" fontId="12" fillId="0" borderId="0"/>
    <xf numFmtId="0" fontId="1" fillId="0" borderId="0"/>
    <xf numFmtId="44" fontId="1" fillId="0" borderId="0" applyFont="0" applyFill="0" applyBorder="0" applyAlignment="0" applyProtection="0"/>
    <xf numFmtId="0" fontId="16" fillId="0" borderId="0"/>
    <xf numFmtId="166" fontId="29" fillId="0" borderId="0"/>
  </cellStyleXfs>
  <cellXfs count="330">
    <xf numFmtId="0" fontId="0" fillId="0" borderId="0" xfId="0"/>
    <xf numFmtId="0" fontId="5" fillId="0" borderId="0" xfId="2" applyFont="1"/>
    <xf numFmtId="0" fontId="1" fillId="0" borderId="0" xfId="2" applyFont="1"/>
    <xf numFmtId="4" fontId="7" fillId="0" borderId="0" xfId="3" applyNumberFormat="1" applyFont="1" applyAlignment="1">
      <alignment horizontal="right"/>
    </xf>
    <xf numFmtId="4" fontId="2" fillId="0" borderId="0" xfId="2" applyNumberFormat="1" applyFont="1"/>
    <xf numFmtId="4" fontId="8" fillId="0" borderId="0" xfId="3" applyNumberFormat="1" applyFont="1" applyAlignment="1">
      <alignment horizontal="right"/>
    </xf>
    <xf numFmtId="4" fontId="1" fillId="0" borderId="0" xfId="2" applyNumberFormat="1" applyFont="1" applyAlignment="1">
      <alignment horizontal="center"/>
    </xf>
    <xf numFmtId="4" fontId="3" fillId="0" borderId="0" xfId="2" applyNumberFormat="1" applyFont="1" applyAlignment="1">
      <alignment horizontal="center" vertical="center"/>
    </xf>
    <xf numFmtId="10" fontId="1" fillId="0" borderId="0" xfId="1" applyNumberFormat="1" applyFont="1"/>
    <xf numFmtId="10" fontId="1" fillId="0" borderId="0" xfId="2" applyNumberFormat="1" applyFont="1"/>
    <xf numFmtId="0" fontId="7" fillId="0" borderId="0" xfId="2" applyFont="1" applyAlignment="1">
      <alignment vertical="center"/>
    </xf>
    <xf numFmtId="4" fontId="3" fillId="0" borderId="0" xfId="2" applyNumberFormat="1" applyFont="1" applyAlignment="1">
      <alignment horizontal="center"/>
    </xf>
    <xf numFmtId="9" fontId="1" fillId="0" borderId="0" xfId="1" applyFont="1"/>
    <xf numFmtId="0" fontId="7" fillId="0" borderId="1" xfId="2" applyFont="1" applyBorder="1" applyAlignment="1">
      <alignment vertical="center" wrapText="1"/>
    </xf>
    <xf numFmtId="0" fontId="7" fillId="0" borderId="2" xfId="2" applyFont="1" applyBorder="1" applyAlignment="1">
      <alignment vertical="center" wrapText="1"/>
    </xf>
    <xf numFmtId="4" fontId="7" fillId="0" borderId="3" xfId="2" applyNumberFormat="1" applyFont="1" applyBorder="1" applyAlignment="1">
      <alignment horizontal="center" vertical="center" wrapText="1"/>
    </xf>
    <xf numFmtId="4" fontId="7" fillId="2" borderId="3" xfId="2" applyNumberFormat="1" applyFont="1" applyFill="1" applyBorder="1" applyAlignment="1">
      <alignment horizontal="center" vertical="center" wrapText="1"/>
    </xf>
    <xf numFmtId="0" fontId="3" fillId="0" borderId="4" xfId="2" applyFont="1" applyBorder="1" applyAlignment="1">
      <alignment horizontal="center" vertical="center"/>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3" fontId="9" fillId="3" borderId="8" xfId="2" applyNumberFormat="1" applyFont="1" applyFill="1" applyBorder="1" applyAlignment="1">
      <alignment vertical="center" wrapText="1"/>
    </xf>
    <xf numFmtId="4" fontId="9" fillId="3" borderId="8" xfId="2" applyNumberFormat="1" applyFont="1" applyFill="1" applyBorder="1" applyAlignment="1">
      <alignment vertical="center" wrapText="1"/>
    </xf>
    <xf numFmtId="0" fontId="9" fillId="4" borderId="6" xfId="2" applyFont="1" applyFill="1" applyBorder="1" applyAlignment="1">
      <alignment vertical="center" wrapText="1"/>
    </xf>
    <xf numFmtId="2" fontId="9" fillId="4" borderId="7" xfId="2" applyNumberFormat="1" applyFont="1" applyFill="1" applyBorder="1" applyAlignment="1">
      <alignment vertical="center" wrapText="1"/>
    </xf>
    <xf numFmtId="3" fontId="9" fillId="4" borderId="8" xfId="2" applyNumberFormat="1" applyFont="1" applyFill="1" applyBorder="1" applyAlignment="1">
      <alignment vertical="center" wrapText="1"/>
    </xf>
    <xf numFmtId="4" fontId="9" fillId="4" borderId="8" xfId="2" applyNumberFormat="1" applyFont="1" applyFill="1" applyBorder="1" applyAlignment="1">
      <alignment vertical="center" wrapText="1"/>
    </xf>
    <xf numFmtId="0" fontId="10" fillId="0" borderId="6" xfId="2" applyFont="1" applyBorder="1" applyAlignment="1">
      <alignment vertical="center" wrapText="1"/>
    </xf>
    <xf numFmtId="2" fontId="10" fillId="0" borderId="7" xfId="2" applyNumberFormat="1" applyFont="1" applyBorder="1" applyAlignment="1">
      <alignment vertical="center" wrapText="1"/>
    </xf>
    <xf numFmtId="3" fontId="10" fillId="0" borderId="8" xfId="2" applyNumberFormat="1" applyFont="1" applyBorder="1" applyAlignment="1">
      <alignment horizontal="right" vertical="center" wrapText="1"/>
    </xf>
    <xf numFmtId="4" fontId="10" fillId="0" borderId="8" xfId="2" applyNumberFormat="1" applyFont="1" applyBorder="1" applyAlignment="1">
      <alignment horizontal="right" vertical="center" wrapText="1"/>
    </xf>
    <xf numFmtId="3" fontId="10" fillId="0" borderId="11" xfId="2" applyNumberFormat="1" applyFont="1" applyBorder="1"/>
    <xf numFmtId="4" fontId="10" fillId="0" borderId="11" xfId="2" applyNumberFormat="1" applyFont="1" applyBorder="1"/>
    <xf numFmtId="4" fontId="1" fillId="0" borderId="0" xfId="2" applyNumberFormat="1" applyFont="1"/>
    <xf numFmtId="4" fontId="10" fillId="0" borderId="8" xfId="2" applyNumberFormat="1" applyFont="1" applyBorder="1" applyAlignment="1">
      <alignment vertical="center" wrapText="1"/>
    </xf>
    <xf numFmtId="3" fontId="10" fillId="0" borderId="8" xfId="2" applyNumberFormat="1" applyFont="1" applyBorder="1" applyAlignment="1">
      <alignment vertical="center" wrapText="1"/>
    </xf>
    <xf numFmtId="0" fontId="9" fillId="4" borderId="7" xfId="2" applyFont="1" applyFill="1" applyBorder="1" applyAlignment="1">
      <alignment vertical="center" wrapText="1"/>
    </xf>
    <xf numFmtId="2" fontId="1" fillId="0" borderId="0" xfId="2" applyNumberFormat="1" applyFont="1"/>
    <xf numFmtId="3" fontId="9" fillId="4" borderId="11" xfId="2" applyNumberFormat="1" applyFont="1" applyFill="1" applyBorder="1"/>
    <xf numFmtId="4" fontId="9" fillId="4" borderId="11" xfId="2" applyNumberFormat="1" applyFont="1" applyFill="1" applyBorder="1"/>
    <xf numFmtId="16" fontId="9" fillId="4" borderId="6" xfId="2" applyNumberFormat="1" applyFont="1" applyFill="1" applyBorder="1" applyAlignment="1">
      <alignment vertical="center" wrapText="1"/>
    </xf>
    <xf numFmtId="0" fontId="9" fillId="4" borderId="0" xfId="2" applyFont="1" applyFill="1"/>
    <xf numFmtId="4" fontId="11" fillId="0" borderId="0" xfId="2" applyNumberFormat="1" applyFont="1"/>
    <xf numFmtId="0" fontId="3" fillId="0" borderId="0" xfId="2" applyFont="1"/>
    <xf numFmtId="0" fontId="10" fillId="5" borderId="7" xfId="4" applyFont="1" applyFill="1" applyBorder="1" applyAlignment="1">
      <alignment wrapText="1"/>
    </xf>
    <xf numFmtId="3" fontId="10" fillId="0" borderId="8" xfId="2" applyNumberFormat="1" applyFont="1" applyBorder="1"/>
    <xf numFmtId="4" fontId="10" fillId="0" borderId="8" xfId="2" applyNumberFormat="1" applyFont="1" applyBorder="1"/>
    <xf numFmtId="4" fontId="10" fillId="0" borderId="0" xfId="2" applyNumberFormat="1" applyFont="1"/>
    <xf numFmtId="3" fontId="13" fillId="3" borderId="14" xfId="2" applyNumberFormat="1" applyFont="1" applyFill="1" applyBorder="1" applyAlignment="1">
      <alignment vertical="center" wrapText="1"/>
    </xf>
    <xf numFmtId="4" fontId="13" fillId="3" borderId="14" xfId="2" applyNumberFormat="1" applyFont="1" applyFill="1" applyBorder="1" applyAlignment="1">
      <alignment vertical="center" wrapText="1"/>
    </xf>
    <xf numFmtId="4" fontId="9" fillId="0" borderId="0" xfId="2" applyNumberFormat="1" applyFont="1" applyAlignment="1">
      <alignment horizontal="center" vertical="center" wrapText="1"/>
    </xf>
    <xf numFmtId="0" fontId="10" fillId="3" borderId="18" xfId="2" applyFont="1" applyFill="1" applyBorder="1" applyAlignment="1">
      <alignment vertical="center" wrapText="1"/>
    </xf>
    <xf numFmtId="0" fontId="10" fillId="3" borderId="2" xfId="2" applyFont="1" applyFill="1" applyBorder="1" applyAlignment="1">
      <alignment vertical="center" wrapText="1"/>
    </xf>
    <xf numFmtId="3" fontId="10" fillId="3" borderId="3" xfId="2" applyNumberFormat="1" applyFont="1" applyFill="1" applyBorder="1" applyAlignment="1">
      <alignment vertical="center" wrapText="1"/>
    </xf>
    <xf numFmtId="4" fontId="10" fillId="3" borderId="5" xfId="2" applyNumberFormat="1" applyFont="1" applyFill="1" applyBorder="1" applyAlignment="1">
      <alignment vertical="center" wrapText="1"/>
    </xf>
    <xf numFmtId="0" fontId="10" fillId="3" borderId="19" xfId="2" applyFont="1" applyFill="1" applyBorder="1" applyAlignment="1">
      <alignment vertical="center" wrapText="1"/>
    </xf>
    <xf numFmtId="0" fontId="10" fillId="3" borderId="20" xfId="2" applyFont="1" applyFill="1" applyBorder="1" applyAlignment="1">
      <alignment vertical="center" wrapText="1"/>
    </xf>
    <xf numFmtId="3" fontId="10" fillId="3" borderId="21" xfId="2" applyNumberFormat="1" applyFont="1" applyFill="1" applyBorder="1" applyAlignment="1">
      <alignment vertical="center" wrapText="1"/>
    </xf>
    <xf numFmtId="4" fontId="10" fillId="3" borderId="22" xfId="2" applyNumberFormat="1" applyFont="1" applyFill="1" applyBorder="1" applyAlignment="1">
      <alignment vertical="center" wrapText="1"/>
    </xf>
    <xf numFmtId="4" fontId="13" fillId="3" borderId="23" xfId="2" applyNumberFormat="1" applyFont="1" applyFill="1" applyBorder="1" applyAlignment="1">
      <alignment vertical="center" wrapText="1"/>
    </xf>
    <xf numFmtId="0" fontId="13" fillId="0" borderId="24" xfId="2" applyFont="1" applyBorder="1" applyAlignment="1">
      <alignment vertical="center" wrapText="1"/>
    </xf>
    <xf numFmtId="0" fontId="13" fillId="0" borderId="25" xfId="2" applyFont="1" applyBorder="1" applyAlignment="1">
      <alignment vertical="center" wrapText="1"/>
    </xf>
    <xf numFmtId="4" fontId="13" fillId="0" borderId="0" xfId="2" applyNumberFormat="1" applyFont="1" applyAlignment="1">
      <alignment horizontal="center" vertical="center" wrapText="1"/>
    </xf>
    <xf numFmtId="0" fontId="10" fillId="3" borderId="6" xfId="2" applyFont="1" applyFill="1" applyBorder="1" applyAlignment="1">
      <alignment vertical="center" wrapText="1"/>
    </xf>
    <xf numFmtId="0" fontId="10" fillId="3" borderId="7" xfId="2" applyFont="1" applyFill="1" applyBorder="1" applyAlignment="1">
      <alignment vertical="center" wrapText="1"/>
    </xf>
    <xf numFmtId="4" fontId="10" fillId="3" borderId="14" xfId="2" applyNumberFormat="1" applyFont="1" applyFill="1" applyBorder="1" applyAlignment="1">
      <alignment vertical="center" wrapText="1"/>
    </xf>
    <xf numFmtId="0" fontId="13" fillId="0" borderId="15" xfId="2" applyFont="1" applyBorder="1" applyAlignment="1">
      <alignment vertical="center" wrapText="1"/>
    </xf>
    <xf numFmtId="0" fontId="13" fillId="0" borderId="16" xfId="2" applyFont="1" applyBorder="1" applyAlignment="1">
      <alignment vertical="center" wrapText="1"/>
    </xf>
    <xf numFmtId="0" fontId="10" fillId="3" borderId="1" xfId="2" applyFont="1" applyFill="1" applyBorder="1" applyAlignment="1">
      <alignment vertical="center" wrapText="1"/>
    </xf>
    <xf numFmtId="3" fontId="10" fillId="3" borderId="14" xfId="2" applyNumberFormat="1" applyFont="1" applyFill="1" applyBorder="1" applyAlignment="1">
      <alignment vertical="center" wrapText="1"/>
    </xf>
    <xf numFmtId="4" fontId="10" fillId="3" borderId="23" xfId="2" applyNumberFormat="1" applyFont="1" applyFill="1" applyBorder="1" applyAlignment="1">
      <alignment vertical="center" wrapText="1"/>
    </xf>
    <xf numFmtId="9" fontId="2" fillId="0" borderId="0" xfId="2" applyNumberFormat="1" applyFont="1"/>
    <xf numFmtId="0" fontId="2" fillId="0" borderId="0" xfId="2" applyFont="1"/>
    <xf numFmtId="0" fontId="8" fillId="0" borderId="0" xfId="2" applyFont="1" applyAlignment="1">
      <alignment vertical="center" wrapText="1"/>
    </xf>
    <xf numFmtId="4" fontId="7" fillId="0" borderId="0" xfId="2" applyNumberFormat="1" applyFont="1" applyAlignment="1">
      <alignment vertical="center" wrapText="1"/>
    </xf>
    <xf numFmtId="3" fontId="1" fillId="0" borderId="0" xfId="2" applyNumberFormat="1" applyFont="1"/>
    <xf numFmtId="0" fontId="16" fillId="0" borderId="0" xfId="5" applyFont="1"/>
    <xf numFmtId="1" fontId="16" fillId="0" borderId="0" xfId="5" applyNumberFormat="1" applyFont="1"/>
    <xf numFmtId="4" fontId="16" fillId="0" borderId="0" xfId="5" applyNumberFormat="1" applyFont="1"/>
    <xf numFmtId="0" fontId="17" fillId="0" borderId="0" xfId="3" applyFont="1" applyAlignment="1">
      <alignment horizontal="right"/>
    </xf>
    <xf numFmtId="0" fontId="16" fillId="0" borderId="0" xfId="5" applyFont="1" applyAlignment="1">
      <alignment horizontal="left"/>
    </xf>
    <xf numFmtId="4" fontId="6" fillId="0" borderId="0" xfId="3" applyNumberFormat="1" applyAlignment="1">
      <alignment horizontal="right"/>
    </xf>
    <xf numFmtId="0" fontId="6" fillId="0" borderId="0" xfId="3" applyAlignment="1">
      <alignment horizontal="right"/>
    </xf>
    <xf numFmtId="0" fontId="18" fillId="0" borderId="0" xfId="5" applyFont="1"/>
    <xf numFmtId="0" fontId="19" fillId="0" borderId="0" xfId="5" applyFont="1" applyAlignment="1">
      <alignment horizontal="left"/>
    </xf>
    <xf numFmtId="0" fontId="20" fillId="0" borderId="0" xfId="5" applyFont="1" applyAlignment="1">
      <alignment horizontal="center"/>
    </xf>
    <xf numFmtId="0" fontId="18" fillId="0" borderId="0" xfId="5" applyFont="1" applyAlignment="1">
      <alignment horizontal="left"/>
    </xf>
    <xf numFmtId="1" fontId="18" fillId="0" borderId="0" xfId="5" applyNumberFormat="1" applyFont="1"/>
    <xf numFmtId="4" fontId="21" fillId="0" borderId="0" xfId="3" applyNumberFormat="1" applyFont="1" applyAlignment="1">
      <alignment horizontal="right"/>
    </xf>
    <xf numFmtId="0" fontId="16" fillId="0" borderId="0" xfId="5" applyFont="1" applyAlignment="1">
      <alignment vertical="center"/>
    </xf>
    <xf numFmtId="0" fontId="20" fillId="0" borderId="27" xfId="5" applyFont="1" applyBorder="1" applyAlignment="1">
      <alignment vertical="center"/>
    </xf>
    <xf numFmtId="0" fontId="20" fillId="0" borderId="28" xfId="5" applyFont="1" applyBorder="1" applyAlignment="1">
      <alignment horizontal="left" vertical="center"/>
    </xf>
    <xf numFmtId="4" fontId="20" fillId="4" borderId="23" xfId="5" applyNumberFormat="1" applyFont="1" applyFill="1" applyBorder="1" applyAlignment="1">
      <alignment horizontal="center" vertical="center" wrapText="1"/>
    </xf>
    <xf numFmtId="0" fontId="20" fillId="0" borderId="29" xfId="5" applyFont="1" applyBorder="1" applyAlignment="1">
      <alignment horizontal="center" vertical="center" wrapText="1"/>
    </xf>
    <xf numFmtId="0" fontId="20" fillId="0" borderId="12" xfId="5" applyFont="1" applyBorder="1" applyAlignment="1" applyProtection="1">
      <alignment horizontal="center" vertical="center"/>
      <protection locked="0"/>
    </xf>
    <xf numFmtId="0" fontId="20" fillId="0" borderId="29" xfId="5" applyFont="1" applyBorder="1" applyAlignment="1" applyProtection="1">
      <alignment horizontal="center" vertical="center"/>
      <protection locked="0"/>
    </xf>
    <xf numFmtId="0" fontId="20" fillId="0" borderId="26" xfId="5" applyFont="1" applyBorder="1" applyAlignment="1" applyProtection="1">
      <alignment horizontal="center" vertical="center"/>
      <protection locked="0"/>
    </xf>
    <xf numFmtId="0" fontId="20" fillId="0" borderId="0" xfId="5" applyFont="1" applyAlignment="1">
      <alignment horizontal="center" vertical="center"/>
    </xf>
    <xf numFmtId="4" fontId="20" fillId="0" borderId="12" xfId="5" applyNumberFormat="1" applyFont="1" applyBorder="1" applyAlignment="1">
      <alignment horizontal="center" vertical="center" wrapText="1"/>
    </xf>
    <xf numFmtId="4" fontId="20" fillId="4" borderId="29" xfId="5" applyNumberFormat="1" applyFont="1" applyFill="1" applyBorder="1" applyAlignment="1">
      <alignment horizontal="center" vertical="center" wrapText="1"/>
    </xf>
    <xf numFmtId="0" fontId="22" fillId="0" borderId="28" xfId="5" applyFont="1" applyBorder="1" applyAlignment="1">
      <alignment horizontal="center" vertical="center" wrapText="1"/>
    </xf>
    <xf numFmtId="4" fontId="20" fillId="5" borderId="28" xfId="5" applyNumberFormat="1" applyFont="1" applyFill="1" applyBorder="1" applyAlignment="1">
      <alignment horizontal="center" vertical="center" wrapText="1"/>
    </xf>
    <xf numFmtId="0" fontId="18" fillId="0" borderId="0" xfId="5" applyFont="1" applyAlignment="1">
      <alignment vertical="center"/>
    </xf>
    <xf numFmtId="4" fontId="20" fillId="4" borderId="12" xfId="5" applyNumberFormat="1" applyFont="1" applyFill="1" applyBorder="1" applyAlignment="1">
      <alignment horizontal="center" vertical="center" wrapText="1"/>
    </xf>
    <xf numFmtId="4" fontId="20" fillId="4" borderId="17" xfId="5" applyNumberFormat="1" applyFont="1" applyFill="1" applyBorder="1" applyAlignment="1">
      <alignment horizontal="center" vertical="center" wrapText="1"/>
    </xf>
    <xf numFmtId="4" fontId="20" fillId="4" borderId="26" xfId="5" applyNumberFormat="1" applyFont="1" applyFill="1" applyBorder="1" applyAlignment="1">
      <alignment horizontal="center" vertical="center" wrapText="1"/>
    </xf>
    <xf numFmtId="0" fontId="20" fillId="4" borderId="9" xfId="5" applyFont="1" applyFill="1" applyBorder="1" applyAlignment="1">
      <alignment horizontal="left" vertical="center"/>
    </xf>
    <xf numFmtId="0" fontId="20" fillId="4" borderId="9" xfId="5" applyFont="1" applyFill="1" applyBorder="1" applyAlignment="1">
      <alignment horizontal="left" vertical="center" wrapText="1"/>
    </xf>
    <xf numFmtId="0" fontId="23" fillId="0" borderId="30" xfId="0" applyFont="1" applyBorder="1" applyAlignment="1">
      <alignment horizontal="left" vertical="top" wrapText="1"/>
    </xf>
    <xf numFmtId="0" fontId="23" fillId="0" borderId="31" xfId="0" applyFont="1" applyBorder="1" applyAlignment="1">
      <alignment horizontal="left" vertical="top" wrapText="1"/>
    </xf>
    <xf numFmtId="1" fontId="24" fillId="6" borderId="31" xfId="0" applyNumberFormat="1" applyFont="1" applyFill="1" applyBorder="1" applyAlignment="1">
      <alignment horizontal="center" vertical="top" shrinkToFit="1"/>
    </xf>
    <xf numFmtId="0" fontId="23" fillId="0" borderId="31" xfId="0" applyFont="1" applyBorder="1" applyAlignment="1">
      <alignment horizontal="right" vertical="top" wrapText="1" indent="1"/>
    </xf>
    <xf numFmtId="4" fontId="18" fillId="6" borderId="32" xfId="5" applyNumberFormat="1" applyFont="1" applyFill="1" applyBorder="1"/>
    <xf numFmtId="0" fontId="18" fillId="0" borderId="33" xfId="5" applyFont="1" applyBorder="1" applyAlignment="1" applyProtection="1">
      <alignment horizontal="center"/>
      <protection locked="0"/>
    </xf>
    <xf numFmtId="0" fontId="18" fillId="0" borderId="34" xfId="5" applyFont="1" applyBorder="1" applyAlignment="1" applyProtection="1">
      <alignment horizontal="center"/>
      <protection locked="0"/>
    </xf>
    <xf numFmtId="0" fontId="18" fillId="0" borderId="35" xfId="5" applyFont="1" applyBorder="1" applyAlignment="1" applyProtection="1">
      <alignment horizontal="center"/>
      <protection locked="0"/>
    </xf>
    <xf numFmtId="3" fontId="18" fillId="0" borderId="1" xfId="5" applyNumberFormat="1" applyFont="1" applyBorder="1" applyAlignment="1" applyProtection="1">
      <alignment horizontal="center"/>
      <protection locked="0"/>
    </xf>
    <xf numFmtId="164" fontId="25" fillId="6" borderId="34" xfId="6" applyNumberFormat="1" applyFont="1" applyFill="1" applyBorder="1" applyAlignment="1" applyProtection="1">
      <alignment horizontal="right" vertical="top" wrapText="1"/>
    </xf>
    <xf numFmtId="164" fontId="25" fillId="6" borderId="5" xfId="6" applyNumberFormat="1" applyFont="1" applyFill="1" applyBorder="1" applyAlignment="1" applyProtection="1">
      <alignment horizontal="right" vertical="top" wrapText="1"/>
    </xf>
    <xf numFmtId="164" fontId="25" fillId="6" borderId="1" xfId="6" applyNumberFormat="1" applyFont="1" applyFill="1" applyBorder="1" applyAlignment="1" applyProtection="1">
      <alignment horizontal="right" vertical="top" wrapText="1"/>
    </xf>
    <xf numFmtId="164" fontId="18" fillId="6" borderId="9" xfId="5" applyNumberFormat="1" applyFont="1" applyFill="1" applyBorder="1"/>
    <xf numFmtId="164" fontId="26" fillId="6" borderId="5" xfId="5" applyNumberFormat="1" applyFont="1" applyFill="1" applyBorder="1"/>
    <xf numFmtId="164" fontId="18" fillId="6" borderId="1" xfId="5" applyNumberFormat="1" applyFont="1" applyFill="1" applyBorder="1"/>
    <xf numFmtId="164" fontId="18" fillId="6" borderId="4" xfId="5" applyNumberFormat="1" applyFont="1" applyFill="1" applyBorder="1"/>
    <xf numFmtId="164" fontId="18" fillId="6" borderId="36" xfId="5" applyNumberFormat="1" applyFont="1" applyFill="1" applyBorder="1"/>
    <xf numFmtId="0" fontId="18" fillId="0" borderId="9" xfId="7" applyFont="1" applyBorder="1"/>
    <xf numFmtId="165" fontId="18" fillId="0" borderId="9" xfId="5" applyNumberFormat="1" applyFont="1" applyBorder="1"/>
    <xf numFmtId="10" fontId="18" fillId="0" borderId="9" xfId="1" applyNumberFormat="1" applyFont="1" applyBorder="1"/>
    <xf numFmtId="0" fontId="23" fillId="0" borderId="37" xfId="0" applyFont="1" applyBorder="1" applyAlignment="1">
      <alignment horizontal="left" vertical="top" wrapText="1"/>
    </xf>
    <xf numFmtId="0" fontId="18" fillId="0" borderId="9" xfId="5" applyFont="1" applyBorder="1" applyAlignment="1" applyProtection="1">
      <alignment horizontal="center"/>
      <protection locked="0"/>
    </xf>
    <xf numFmtId="0" fontId="18" fillId="0" borderId="38" xfId="5" applyFont="1" applyBorder="1" applyAlignment="1" applyProtection="1">
      <alignment horizontal="center"/>
      <protection locked="0"/>
    </xf>
    <xf numFmtId="3" fontId="18" fillId="0" borderId="6" xfId="5" applyNumberFormat="1" applyFont="1" applyBorder="1" applyAlignment="1" applyProtection="1">
      <alignment horizontal="center"/>
      <protection locked="0"/>
    </xf>
    <xf numFmtId="164" fontId="25" fillId="6" borderId="32" xfId="6" applyNumberFormat="1" applyFont="1" applyFill="1" applyBorder="1" applyAlignment="1" applyProtection="1">
      <alignment horizontal="right" vertical="top" wrapText="1"/>
    </xf>
    <xf numFmtId="164" fontId="25" fillId="6" borderId="6" xfId="6" applyNumberFormat="1" applyFont="1" applyFill="1" applyBorder="1" applyAlignment="1" applyProtection="1">
      <alignment horizontal="right" vertical="top" wrapText="1"/>
    </xf>
    <xf numFmtId="164" fontId="26" fillId="6" borderId="10" xfId="5" applyNumberFormat="1" applyFont="1" applyFill="1" applyBorder="1"/>
    <xf numFmtId="164" fontId="18" fillId="6" borderId="6" xfId="5" applyNumberFormat="1" applyFont="1" applyFill="1" applyBorder="1"/>
    <xf numFmtId="164" fontId="18" fillId="6" borderId="38" xfId="5" applyNumberFormat="1" applyFont="1" applyFill="1" applyBorder="1"/>
    <xf numFmtId="165" fontId="18" fillId="6" borderId="9" xfId="5" applyNumberFormat="1" applyFont="1" applyFill="1" applyBorder="1"/>
    <xf numFmtId="0" fontId="27" fillId="0" borderId="9" xfId="7" applyFont="1" applyBorder="1"/>
    <xf numFmtId="165" fontId="27" fillId="0" borderId="9" xfId="5" applyNumberFormat="1" applyFont="1" applyBorder="1"/>
    <xf numFmtId="10" fontId="27" fillId="0" borderId="9" xfId="1" applyNumberFormat="1" applyFont="1" applyBorder="1"/>
    <xf numFmtId="0" fontId="18" fillId="0" borderId="7" xfId="5" applyFont="1" applyBorder="1" applyAlignment="1" applyProtection="1">
      <alignment horizontal="center"/>
      <protection locked="0"/>
    </xf>
    <xf numFmtId="0" fontId="18" fillId="0" borderId="10" xfId="5" applyFont="1" applyBorder="1" applyAlignment="1" applyProtection="1">
      <alignment horizontal="center"/>
      <protection locked="0"/>
    </xf>
    <xf numFmtId="0" fontId="18" fillId="0" borderId="32" xfId="5" applyFont="1" applyBorder="1" applyAlignment="1" applyProtection="1">
      <alignment horizontal="center"/>
      <protection locked="0"/>
    </xf>
    <xf numFmtId="2" fontId="24" fillId="0" borderId="31" xfId="0" applyNumberFormat="1" applyFont="1" applyBorder="1" applyAlignment="1">
      <alignment horizontal="right" vertical="top" indent="1" shrinkToFit="1"/>
    </xf>
    <xf numFmtId="0" fontId="28" fillId="0" borderId="31" xfId="0" applyFont="1" applyBorder="1" applyAlignment="1">
      <alignment horizontal="left" vertical="top" wrapText="1"/>
    </xf>
    <xf numFmtId="1" fontId="24" fillId="6" borderId="31" xfId="0" applyNumberFormat="1" applyFont="1" applyFill="1" applyBorder="1" applyAlignment="1">
      <alignment horizontal="center" vertical="center" shrinkToFit="1"/>
    </xf>
    <xf numFmtId="2" fontId="24" fillId="0" borderId="31" xfId="0" applyNumberFormat="1" applyFont="1" applyBorder="1" applyAlignment="1">
      <alignment horizontal="right" vertical="center" indent="1" shrinkToFit="1"/>
    </xf>
    <xf numFmtId="2" fontId="24" fillId="0" borderId="39" xfId="0" applyNumberFormat="1" applyFont="1" applyBorder="1" applyAlignment="1">
      <alignment horizontal="right" vertical="center" indent="1" shrinkToFit="1"/>
    </xf>
    <xf numFmtId="4" fontId="23" fillId="0" borderId="31" xfId="0" applyNumberFormat="1" applyFont="1" applyBorder="1" applyAlignment="1">
      <alignment horizontal="right" vertical="top" wrapText="1" indent="1"/>
    </xf>
    <xf numFmtId="2" fontId="24" fillId="7" borderId="31" xfId="0" applyNumberFormat="1" applyFont="1" applyFill="1" applyBorder="1" applyAlignment="1">
      <alignment horizontal="right" vertical="top" indent="1" shrinkToFit="1"/>
    </xf>
    <xf numFmtId="0" fontId="23" fillId="7" borderId="31" xfId="0" applyFont="1" applyFill="1" applyBorder="1" applyAlignment="1">
      <alignment horizontal="right" vertical="top" wrapText="1" indent="1"/>
    </xf>
    <xf numFmtId="3" fontId="28" fillId="0" borderId="6" xfId="5" applyNumberFormat="1" applyFont="1" applyBorder="1" applyAlignment="1" applyProtection="1">
      <alignment horizontal="center"/>
      <protection locked="0"/>
    </xf>
    <xf numFmtId="0" fontId="23" fillId="0" borderId="40" xfId="0" applyFont="1" applyBorder="1" applyAlignment="1">
      <alignment horizontal="left" vertical="top" wrapText="1"/>
    </xf>
    <xf numFmtId="0" fontId="28" fillId="0" borderId="9" xfId="0" applyFont="1" applyBorder="1" applyAlignment="1">
      <alignment horizontal="left" vertical="top" wrapText="1"/>
    </xf>
    <xf numFmtId="0" fontId="23" fillId="6" borderId="9" xfId="0" applyFont="1" applyFill="1" applyBorder="1" applyAlignment="1">
      <alignment horizontal="center" vertical="center" wrapText="1"/>
    </xf>
    <xf numFmtId="166" fontId="28" fillId="8" borderId="9" xfId="8" applyFont="1" applyFill="1" applyBorder="1" applyAlignment="1">
      <alignment vertical="center"/>
    </xf>
    <xf numFmtId="0" fontId="23" fillId="0" borderId="9" xfId="0" applyFont="1" applyBorder="1" applyAlignment="1">
      <alignment horizontal="left" vertical="top" wrapText="1"/>
    </xf>
    <xf numFmtId="0" fontId="23" fillId="0" borderId="41" xfId="0" applyFont="1" applyBorder="1" applyAlignment="1">
      <alignment horizontal="left" vertical="top" wrapText="1"/>
    </xf>
    <xf numFmtId="0" fontId="23" fillId="0" borderId="42" xfId="0" applyFont="1" applyBorder="1" applyAlignment="1">
      <alignment horizontal="left" vertical="top" wrapText="1"/>
    </xf>
    <xf numFmtId="0" fontId="23" fillId="6" borderId="42" xfId="0" applyFont="1" applyFill="1" applyBorder="1" applyAlignment="1">
      <alignment horizontal="center" vertical="center" wrapText="1"/>
    </xf>
    <xf numFmtId="166" fontId="28" fillId="8" borderId="42" xfId="8" applyFont="1" applyFill="1" applyBorder="1" applyAlignment="1">
      <alignment vertical="center"/>
    </xf>
    <xf numFmtId="4" fontId="18" fillId="6" borderId="43" xfId="5" applyNumberFormat="1" applyFont="1" applyFill="1" applyBorder="1"/>
    <xf numFmtId="0" fontId="18" fillId="0" borderId="44" xfId="5" applyFont="1" applyBorder="1" applyAlignment="1" applyProtection="1">
      <alignment horizontal="center"/>
      <protection locked="0"/>
    </xf>
    <xf numFmtId="0" fontId="18" fillId="0" borderId="45" xfId="5" applyFont="1" applyBorder="1" applyAlignment="1" applyProtection="1">
      <alignment horizontal="center"/>
      <protection locked="0"/>
    </xf>
    <xf numFmtId="0" fontId="18" fillId="0" borderId="46" xfId="5" applyFont="1" applyBorder="1" applyAlignment="1" applyProtection="1">
      <alignment horizontal="center"/>
      <protection locked="0"/>
    </xf>
    <xf numFmtId="49" fontId="23" fillId="0" borderId="47" xfId="0" applyNumberFormat="1" applyFont="1" applyBorder="1" applyAlignment="1">
      <alignment horizontal="left" vertical="center" wrapText="1"/>
    </xf>
    <xf numFmtId="0" fontId="23" fillId="0" borderId="48" xfId="0" applyFont="1" applyBorder="1" applyAlignment="1">
      <alignment horizontal="left" vertical="center" wrapText="1"/>
    </xf>
    <xf numFmtId="1" fontId="24" fillId="6" borderId="34" xfId="0" applyNumberFormat="1" applyFont="1" applyFill="1" applyBorder="1" applyAlignment="1">
      <alignment horizontal="center" vertical="top" shrinkToFit="1"/>
    </xf>
    <xf numFmtId="166" fontId="28" fillId="8" borderId="39" xfId="8" applyFont="1" applyFill="1" applyBorder="1" applyAlignment="1">
      <alignment vertical="center"/>
    </xf>
    <xf numFmtId="49" fontId="23" fillId="0" borderId="40" xfId="0" applyNumberFormat="1" applyFont="1" applyBorder="1" applyAlignment="1">
      <alignment horizontal="left" vertical="center" wrapText="1"/>
    </xf>
    <xf numFmtId="0" fontId="23" fillId="0" borderId="49" xfId="0" applyFont="1" applyBorder="1" applyAlignment="1">
      <alignment horizontal="left" vertical="center" wrapText="1"/>
    </xf>
    <xf numFmtId="1" fontId="24" fillId="6" borderId="9" xfId="0" applyNumberFormat="1" applyFont="1" applyFill="1" applyBorder="1" applyAlignment="1">
      <alignment horizontal="center" vertical="top" shrinkToFit="1"/>
    </xf>
    <xf numFmtId="166" fontId="28" fillId="8" borderId="31" xfId="8" applyFont="1" applyFill="1" applyBorder="1" applyAlignment="1">
      <alignment vertical="center"/>
    </xf>
    <xf numFmtId="49" fontId="23" fillId="0" borderId="41" xfId="0" applyNumberFormat="1" applyFont="1" applyBorder="1" applyAlignment="1">
      <alignment horizontal="left" vertical="center" wrapText="1"/>
    </xf>
    <xf numFmtId="0" fontId="23" fillId="0" borderId="50" xfId="0" applyFont="1" applyBorder="1" applyAlignment="1">
      <alignment horizontal="left" vertical="center" wrapText="1"/>
    </xf>
    <xf numFmtId="1" fontId="24" fillId="6" borderId="42" xfId="0" applyNumberFormat="1" applyFont="1" applyFill="1" applyBorder="1" applyAlignment="1">
      <alignment horizontal="center" vertical="top" shrinkToFit="1"/>
    </xf>
    <xf numFmtId="166" fontId="28" fillId="8" borderId="51" xfId="8" applyFont="1" applyFill="1" applyBorder="1" applyAlignment="1">
      <alignment vertical="center"/>
    </xf>
    <xf numFmtId="0" fontId="23" fillId="0" borderId="47" xfId="0" applyFont="1" applyBorder="1" applyAlignment="1">
      <alignment horizontal="left" vertical="top" wrapText="1"/>
    </xf>
    <xf numFmtId="0" fontId="23" fillId="0" borderId="34" xfId="0" applyFont="1" applyBorder="1" applyAlignment="1">
      <alignment horizontal="left" vertical="top" wrapText="1"/>
    </xf>
    <xf numFmtId="1" fontId="24" fillId="6" borderId="48" xfId="0" applyNumberFormat="1" applyFont="1" applyFill="1" applyBorder="1" applyAlignment="1">
      <alignment horizontal="center" vertical="top" shrinkToFit="1"/>
    </xf>
    <xf numFmtId="166" fontId="23" fillId="9" borderId="39" xfId="8" applyFont="1" applyFill="1" applyBorder="1" applyAlignment="1">
      <alignment vertical="center"/>
    </xf>
    <xf numFmtId="1" fontId="24" fillId="6" borderId="49" xfId="0" applyNumberFormat="1" applyFont="1" applyFill="1" applyBorder="1" applyAlignment="1">
      <alignment horizontal="center" vertical="top" shrinkToFit="1"/>
    </xf>
    <xf numFmtId="166" fontId="23" fillId="9" borderId="31" xfId="8" applyFont="1" applyFill="1" applyBorder="1" applyAlignment="1">
      <alignment vertical="center"/>
    </xf>
    <xf numFmtId="1" fontId="24" fillId="6" borderId="52" xfId="0" applyNumberFormat="1" applyFont="1" applyFill="1" applyBorder="1" applyAlignment="1">
      <alignment horizontal="center" vertical="top" shrinkToFit="1"/>
    </xf>
    <xf numFmtId="0" fontId="23" fillId="0" borderId="53" xfId="0" applyFont="1" applyBorder="1" applyAlignment="1">
      <alignment horizontal="left" vertical="top" wrapText="1"/>
    </xf>
    <xf numFmtId="0" fontId="23" fillId="0" borderId="54" xfId="0" applyFont="1" applyBorder="1" applyAlignment="1">
      <alignment horizontal="left" vertical="top" wrapText="1"/>
    </xf>
    <xf numFmtId="1" fontId="24" fillId="6" borderId="55" xfId="0" applyNumberFormat="1" applyFont="1" applyFill="1" applyBorder="1" applyAlignment="1">
      <alignment horizontal="center" vertical="top" shrinkToFit="1"/>
    </xf>
    <xf numFmtId="166" fontId="23" fillId="9" borderId="56" xfId="8" applyFont="1" applyFill="1" applyBorder="1" applyAlignment="1">
      <alignment vertical="center"/>
    </xf>
    <xf numFmtId="4" fontId="18" fillId="6" borderId="57" xfId="5" applyNumberFormat="1" applyFont="1" applyFill="1" applyBorder="1"/>
    <xf numFmtId="0" fontId="18" fillId="0" borderId="58" xfId="5" applyFont="1" applyBorder="1" applyAlignment="1" applyProtection="1">
      <alignment horizontal="center"/>
      <protection locked="0"/>
    </xf>
    <xf numFmtId="0" fontId="18" fillId="0" borderId="54" xfId="5" applyFont="1" applyBorder="1" applyAlignment="1" applyProtection="1">
      <alignment horizontal="center"/>
      <protection locked="0"/>
    </xf>
    <xf numFmtId="0" fontId="18" fillId="0" borderId="59" xfId="5" applyFont="1" applyBorder="1" applyAlignment="1" applyProtection="1">
      <alignment horizontal="center"/>
      <protection locked="0"/>
    </xf>
    <xf numFmtId="1" fontId="28" fillId="0" borderId="1" xfId="5" applyNumberFormat="1" applyFont="1" applyBorder="1"/>
    <xf numFmtId="0" fontId="24" fillId="0" borderId="4" xfId="0" applyFont="1" applyBorder="1" applyAlignment="1">
      <alignment wrapText="1"/>
    </xf>
    <xf numFmtId="1" fontId="24" fillId="6" borderId="60" xfId="0" applyNumberFormat="1" applyFont="1" applyFill="1" applyBorder="1" applyAlignment="1">
      <alignment horizontal="center" vertical="top" shrinkToFit="1"/>
    </xf>
    <xf numFmtId="166" fontId="23" fillId="9" borderId="61" xfId="8" applyFont="1" applyFill="1" applyBorder="1" applyAlignment="1">
      <alignment vertical="center"/>
    </xf>
    <xf numFmtId="4" fontId="18" fillId="6" borderId="5" xfId="5" applyNumberFormat="1" applyFont="1" applyFill="1" applyBorder="1"/>
    <xf numFmtId="0" fontId="18" fillId="0" borderId="1" xfId="5" applyFont="1" applyBorder="1" applyAlignment="1" applyProtection="1">
      <alignment horizontal="center"/>
      <protection locked="0"/>
    </xf>
    <xf numFmtId="0" fontId="18" fillId="0" borderId="4" xfId="5" applyFont="1" applyBorder="1" applyAlignment="1" applyProtection="1">
      <alignment horizontal="center"/>
      <protection locked="0"/>
    </xf>
    <xf numFmtId="0" fontId="18" fillId="0" borderId="36" xfId="5" applyFont="1" applyBorder="1" applyAlignment="1" applyProtection="1">
      <alignment horizontal="center"/>
      <protection locked="0"/>
    </xf>
    <xf numFmtId="1" fontId="18" fillId="0" borderId="6" xfId="5" applyNumberFormat="1" applyFont="1" applyBorder="1"/>
    <xf numFmtId="0" fontId="24" fillId="0" borderId="9" xfId="0" applyFont="1" applyBorder="1" applyAlignment="1">
      <alignment wrapText="1"/>
    </xf>
    <xf numFmtId="1" fontId="18" fillId="0" borderId="62" xfId="5" applyNumberFormat="1" applyFont="1" applyBorder="1"/>
    <xf numFmtId="0" fontId="24" fillId="0" borderId="42" xfId="0" applyFont="1" applyBorder="1" applyAlignment="1">
      <alignment wrapText="1"/>
    </xf>
    <xf numFmtId="1" fontId="24" fillId="6" borderId="63" xfId="0" applyNumberFormat="1" applyFont="1" applyFill="1" applyBorder="1" applyAlignment="1">
      <alignment horizontal="center" vertical="top" shrinkToFit="1"/>
    </xf>
    <xf numFmtId="166" fontId="23" fillId="9" borderId="64" xfId="8" applyFont="1" applyFill="1" applyBorder="1" applyAlignment="1">
      <alignment vertical="center"/>
    </xf>
    <xf numFmtId="4" fontId="18" fillId="6" borderId="65" xfId="5" applyNumberFormat="1" applyFont="1" applyFill="1" applyBorder="1"/>
    <xf numFmtId="0" fontId="18" fillId="0" borderId="66" xfId="5" applyFont="1" applyBorder="1" applyAlignment="1" applyProtection="1">
      <alignment horizontal="center"/>
      <protection locked="0"/>
    </xf>
    <xf numFmtId="0" fontId="18" fillId="0" borderId="42" xfId="5" applyFont="1" applyBorder="1" applyAlignment="1" applyProtection="1">
      <alignment horizontal="center"/>
      <protection locked="0"/>
    </xf>
    <xf numFmtId="0" fontId="18" fillId="0" borderId="67" xfId="5" applyFont="1" applyBorder="1" applyAlignment="1" applyProtection="1">
      <alignment horizontal="center"/>
      <protection locked="0"/>
    </xf>
    <xf numFmtId="0" fontId="18" fillId="0" borderId="21" xfId="5" applyFont="1" applyBorder="1"/>
    <xf numFmtId="3" fontId="18" fillId="0" borderId="62" xfId="5" applyNumberFormat="1" applyFont="1" applyBorder="1" applyAlignment="1" applyProtection="1">
      <alignment horizontal="center"/>
      <protection locked="0"/>
    </xf>
    <xf numFmtId="164" fontId="25" fillId="6" borderId="42" xfId="6" applyNumberFormat="1" applyFont="1" applyFill="1" applyBorder="1" applyAlignment="1" applyProtection="1">
      <alignment horizontal="right" vertical="top" wrapText="1"/>
    </xf>
    <xf numFmtId="164" fontId="25" fillId="6" borderId="65" xfId="6" applyNumberFormat="1" applyFont="1" applyFill="1" applyBorder="1" applyAlignment="1" applyProtection="1">
      <alignment horizontal="right" vertical="top" wrapText="1"/>
    </xf>
    <xf numFmtId="164" fontId="25" fillId="6" borderId="62" xfId="6" applyNumberFormat="1" applyFont="1" applyFill="1" applyBorder="1" applyAlignment="1" applyProtection="1">
      <alignment horizontal="right" vertical="top" wrapText="1"/>
    </xf>
    <xf numFmtId="164" fontId="18" fillId="6" borderId="42" xfId="5" applyNumberFormat="1" applyFont="1" applyFill="1" applyBorder="1"/>
    <xf numFmtId="164" fontId="18" fillId="6" borderId="65" xfId="5" applyNumberFormat="1" applyFont="1" applyFill="1" applyBorder="1"/>
    <xf numFmtId="0" fontId="18" fillId="0" borderId="19" xfId="5" applyFont="1" applyBorder="1"/>
    <xf numFmtId="164" fontId="18" fillId="6" borderId="62" xfId="5" applyNumberFormat="1" applyFont="1" applyFill="1" applyBorder="1"/>
    <xf numFmtId="164" fontId="18" fillId="6" borderId="67" xfId="5" applyNumberFormat="1" applyFont="1" applyFill="1" applyBorder="1"/>
    <xf numFmtId="3" fontId="18" fillId="0" borderId="0" xfId="5" applyNumberFormat="1" applyFont="1"/>
    <xf numFmtId="3" fontId="16" fillId="0" borderId="0" xfId="5" applyNumberFormat="1" applyFont="1"/>
    <xf numFmtId="3" fontId="20" fillId="3" borderId="68" xfId="5" applyNumberFormat="1" applyFont="1" applyFill="1" applyBorder="1" applyAlignment="1">
      <alignment horizontal="right"/>
    </xf>
    <xf numFmtId="1" fontId="20" fillId="3" borderId="69" xfId="5" applyNumberFormat="1" applyFont="1" applyFill="1" applyBorder="1" applyAlignment="1">
      <alignment horizontal="right"/>
    </xf>
    <xf numFmtId="3" fontId="18" fillId="3" borderId="69" xfId="5" applyNumberFormat="1" applyFont="1" applyFill="1" applyBorder="1" applyProtection="1">
      <protection locked="0"/>
    </xf>
    <xf numFmtId="4" fontId="20" fillId="3" borderId="69" xfId="5" applyNumberFormat="1" applyFont="1" applyFill="1" applyBorder="1"/>
    <xf numFmtId="3" fontId="18" fillId="3" borderId="69" xfId="5" applyNumberFormat="1" applyFont="1" applyFill="1" applyBorder="1"/>
    <xf numFmtId="3" fontId="20" fillId="3" borderId="69" xfId="5" applyNumberFormat="1" applyFont="1" applyFill="1" applyBorder="1" applyProtection="1">
      <protection locked="0"/>
    </xf>
    <xf numFmtId="4" fontId="20" fillId="3" borderId="69" xfId="5" applyNumberFormat="1" applyFont="1" applyFill="1" applyBorder="1" applyProtection="1">
      <protection locked="0"/>
    </xf>
    <xf numFmtId="4" fontId="20" fillId="3" borderId="70" xfId="5" applyNumberFormat="1" applyFont="1" applyFill="1" applyBorder="1"/>
    <xf numFmtId="4" fontId="20" fillId="3" borderId="35" xfId="5" applyNumberFormat="1" applyFont="1" applyFill="1" applyBorder="1"/>
    <xf numFmtId="3" fontId="18" fillId="6" borderId="71" xfId="5" applyNumberFormat="1" applyFont="1" applyFill="1" applyBorder="1" applyAlignment="1">
      <alignment horizontal="right"/>
    </xf>
    <xf numFmtId="1" fontId="20" fillId="6" borderId="0" xfId="5" applyNumberFormat="1" applyFont="1" applyFill="1" applyAlignment="1">
      <alignment horizontal="right"/>
    </xf>
    <xf numFmtId="3" fontId="18" fillId="6" borderId="0" xfId="5" applyNumberFormat="1" applyFont="1" applyFill="1" applyProtection="1">
      <protection locked="0"/>
    </xf>
    <xf numFmtId="4" fontId="18" fillId="6" borderId="0" xfId="5" applyNumberFormat="1" applyFont="1" applyFill="1" applyAlignment="1">
      <alignment horizontal="right"/>
    </xf>
    <xf numFmtId="3" fontId="18" fillId="6" borderId="0" xfId="5" applyNumberFormat="1" applyFont="1" applyFill="1"/>
    <xf numFmtId="3" fontId="20" fillId="6" borderId="0" xfId="5" applyNumberFormat="1" applyFont="1" applyFill="1" applyProtection="1">
      <protection locked="0"/>
    </xf>
    <xf numFmtId="4" fontId="18" fillId="6" borderId="0" xfId="5" applyNumberFormat="1" applyFont="1" applyFill="1"/>
    <xf numFmtId="4" fontId="20" fillId="6" borderId="0" xfId="5" applyNumberFormat="1" applyFont="1" applyFill="1" applyProtection="1">
      <protection locked="0"/>
    </xf>
    <xf numFmtId="4" fontId="18" fillId="6" borderId="72" xfId="5" applyNumberFormat="1" applyFont="1" applyFill="1" applyBorder="1"/>
    <xf numFmtId="3" fontId="30" fillId="0" borderId="0" xfId="5" applyNumberFormat="1" applyFont="1"/>
    <xf numFmtId="4" fontId="18" fillId="6" borderId="35" xfId="5" applyNumberFormat="1" applyFont="1" applyFill="1" applyBorder="1"/>
    <xf numFmtId="3" fontId="18" fillId="6" borderId="73" xfId="5" applyNumberFormat="1" applyFont="1" applyFill="1" applyBorder="1" applyAlignment="1">
      <alignment horizontal="right"/>
    </xf>
    <xf numFmtId="1" fontId="20" fillId="6" borderId="74" xfId="5" applyNumberFormat="1" applyFont="1" applyFill="1" applyBorder="1" applyAlignment="1">
      <alignment horizontal="right"/>
    </xf>
    <xf numFmtId="3" fontId="18" fillId="6" borderId="74" xfId="5" applyNumberFormat="1" applyFont="1" applyFill="1" applyBorder="1" applyProtection="1">
      <protection locked="0"/>
    </xf>
    <xf numFmtId="4" fontId="18" fillId="6" borderId="74" xfId="5" applyNumberFormat="1" applyFont="1" applyFill="1" applyBorder="1" applyAlignment="1">
      <alignment horizontal="right"/>
    </xf>
    <xf numFmtId="3" fontId="18" fillId="6" borderId="74" xfId="5" applyNumberFormat="1" applyFont="1" applyFill="1" applyBorder="1"/>
    <xf numFmtId="3" fontId="20" fillId="6" borderId="74" xfId="5" applyNumberFormat="1" applyFont="1" applyFill="1" applyBorder="1" applyProtection="1">
      <protection locked="0"/>
    </xf>
    <xf numFmtId="4" fontId="18" fillId="6" borderId="74" xfId="5" applyNumberFormat="1" applyFont="1" applyFill="1" applyBorder="1"/>
    <xf numFmtId="4" fontId="20" fillId="6" borderId="74" xfId="5" applyNumberFormat="1" applyFont="1" applyFill="1" applyBorder="1" applyProtection="1">
      <protection locked="0"/>
    </xf>
    <xf numFmtId="4" fontId="18" fillId="6" borderId="38" xfId="5" applyNumberFormat="1" applyFont="1" applyFill="1" applyBorder="1"/>
    <xf numFmtId="3" fontId="18" fillId="4" borderId="73" xfId="5" applyNumberFormat="1" applyFont="1" applyFill="1" applyBorder="1" applyAlignment="1">
      <alignment horizontal="right"/>
    </xf>
    <xf numFmtId="1" fontId="18" fillId="4" borderId="74" xfId="5" applyNumberFormat="1" applyFont="1" applyFill="1" applyBorder="1" applyAlignment="1">
      <alignment horizontal="center"/>
    </xf>
    <xf numFmtId="3" fontId="20" fillId="4" borderId="74" xfId="5" applyNumberFormat="1" applyFont="1" applyFill="1" applyBorder="1" applyAlignment="1" applyProtection="1">
      <alignment horizontal="right"/>
      <protection locked="0"/>
    </xf>
    <xf numFmtId="4" fontId="20" fillId="4" borderId="74" xfId="5" applyNumberFormat="1" applyFont="1" applyFill="1" applyBorder="1"/>
    <xf numFmtId="3" fontId="20" fillId="4" borderId="74" xfId="5" applyNumberFormat="1" applyFont="1" applyFill="1" applyBorder="1" applyProtection="1">
      <protection locked="0"/>
    </xf>
    <xf numFmtId="3" fontId="20" fillId="4" borderId="74" xfId="5" applyNumberFormat="1" applyFont="1" applyFill="1" applyBorder="1"/>
    <xf numFmtId="3" fontId="18" fillId="4" borderId="74" xfId="5" applyNumberFormat="1" applyFont="1" applyFill="1" applyBorder="1" applyProtection="1">
      <protection locked="0"/>
    </xf>
    <xf numFmtId="4" fontId="18" fillId="4" borderId="74" xfId="5" applyNumberFormat="1" applyFont="1" applyFill="1" applyBorder="1"/>
    <xf numFmtId="4" fontId="18" fillId="4" borderId="74" xfId="5" applyNumberFormat="1" applyFont="1" applyFill="1" applyBorder="1" applyProtection="1">
      <protection locked="0"/>
    </xf>
    <xf numFmtId="4" fontId="18" fillId="4" borderId="38" xfId="5" applyNumberFormat="1" applyFont="1" applyFill="1" applyBorder="1"/>
    <xf numFmtId="1" fontId="18" fillId="6" borderId="0" xfId="5" applyNumberFormat="1" applyFont="1" applyFill="1" applyAlignment="1">
      <alignment horizontal="center"/>
    </xf>
    <xf numFmtId="3" fontId="20" fillId="6" borderId="0" xfId="5" applyNumberFormat="1" applyFont="1" applyFill="1" applyAlignment="1" applyProtection="1">
      <alignment horizontal="right"/>
      <protection locked="0"/>
    </xf>
    <xf numFmtId="3" fontId="20" fillId="6" borderId="0" xfId="5" applyNumberFormat="1" applyFont="1" applyFill="1"/>
    <xf numFmtId="4" fontId="18" fillId="6" borderId="0" xfId="5" applyNumberFormat="1" applyFont="1" applyFill="1" applyProtection="1">
      <protection locked="0"/>
    </xf>
    <xf numFmtId="3" fontId="20" fillId="3" borderId="73" xfId="5" applyNumberFormat="1" applyFont="1" applyFill="1" applyBorder="1" applyAlignment="1">
      <alignment horizontal="right"/>
    </xf>
    <xf numFmtId="1" fontId="20" fillId="3" borderId="74" xfId="5" applyNumberFormat="1" applyFont="1" applyFill="1" applyBorder="1"/>
    <xf numFmtId="3" fontId="20" fillId="3" borderId="74" xfId="5" applyNumberFormat="1" applyFont="1" applyFill="1" applyBorder="1" applyProtection="1">
      <protection locked="0"/>
    </xf>
    <xf numFmtId="4" fontId="20" fillId="3" borderId="74" xfId="5" applyNumberFormat="1" applyFont="1" applyFill="1" applyBorder="1"/>
    <xf numFmtId="3" fontId="20" fillId="3" borderId="74" xfId="5" applyNumberFormat="1" applyFont="1" applyFill="1" applyBorder="1"/>
    <xf numFmtId="4" fontId="20" fillId="3" borderId="74" xfId="5" applyNumberFormat="1" applyFont="1" applyFill="1" applyBorder="1" applyProtection="1">
      <protection locked="0"/>
    </xf>
    <xf numFmtId="4" fontId="20" fillId="3" borderId="38" xfId="5" applyNumberFormat="1" applyFont="1" applyFill="1" applyBorder="1"/>
    <xf numFmtId="1" fontId="18" fillId="6" borderId="0" xfId="5" applyNumberFormat="1" applyFont="1" applyFill="1"/>
    <xf numFmtId="3" fontId="20" fillId="3" borderId="75" xfId="5" applyNumberFormat="1" applyFont="1" applyFill="1" applyBorder="1" applyAlignment="1">
      <alignment horizontal="right"/>
    </xf>
    <xf numFmtId="1" fontId="20" fillId="3" borderId="76" xfId="5" applyNumberFormat="1" applyFont="1" applyFill="1" applyBorder="1"/>
    <xf numFmtId="3" fontId="20" fillId="3" borderId="76" xfId="5" applyNumberFormat="1" applyFont="1" applyFill="1" applyBorder="1" applyProtection="1">
      <protection locked="0"/>
    </xf>
    <xf numFmtId="4" fontId="20" fillId="3" borderId="76" xfId="5" applyNumberFormat="1" applyFont="1" applyFill="1" applyBorder="1"/>
    <xf numFmtId="3" fontId="20" fillId="3" borderId="76" xfId="5" applyNumberFormat="1" applyFont="1" applyFill="1" applyBorder="1"/>
    <xf numFmtId="4" fontId="18" fillId="3" borderId="76" xfId="5" applyNumberFormat="1" applyFont="1" applyFill="1" applyBorder="1"/>
    <xf numFmtId="4" fontId="20" fillId="3" borderId="76" xfId="5" applyNumberFormat="1" applyFont="1" applyFill="1" applyBorder="1" applyProtection="1">
      <protection locked="0"/>
    </xf>
    <xf numFmtId="4" fontId="18" fillId="3" borderId="67" xfId="5" applyNumberFormat="1" applyFont="1" applyFill="1" applyBorder="1"/>
    <xf numFmtId="0" fontId="18" fillId="4" borderId="33" xfId="5" applyFont="1" applyFill="1" applyBorder="1" applyAlignment="1">
      <alignment horizontal="right"/>
    </xf>
    <xf numFmtId="9" fontId="18" fillId="4" borderId="77" xfId="1" applyFont="1" applyFill="1" applyBorder="1" applyProtection="1">
      <protection locked="0"/>
    </xf>
    <xf numFmtId="0" fontId="18" fillId="4" borderId="69" xfId="5" applyFont="1" applyFill="1" applyBorder="1" applyProtection="1">
      <protection locked="0"/>
    </xf>
    <xf numFmtId="4" fontId="20" fillId="4" borderId="35" xfId="5" applyNumberFormat="1" applyFont="1" applyFill="1" applyBorder="1"/>
    <xf numFmtId="0" fontId="18" fillId="0" borderId="0" xfId="5" applyFont="1" applyProtection="1">
      <protection locked="0"/>
    </xf>
    <xf numFmtId="0" fontId="31" fillId="3" borderId="78" xfId="5" applyFont="1" applyFill="1" applyBorder="1" applyAlignment="1">
      <alignment horizontal="right"/>
    </xf>
    <xf numFmtId="1" fontId="31" fillId="3" borderId="79" xfId="5" applyNumberFormat="1" applyFont="1" applyFill="1" applyBorder="1" applyAlignment="1">
      <alignment horizontal="right"/>
    </xf>
    <xf numFmtId="0" fontId="16" fillId="3" borderId="79" xfId="5" applyFont="1" applyFill="1" applyBorder="1" applyProtection="1">
      <protection locked="0"/>
    </xf>
    <xf numFmtId="4" fontId="3" fillId="3" borderId="80" xfId="5" applyNumberFormat="1" applyFont="1" applyFill="1" applyBorder="1"/>
    <xf numFmtId="0" fontId="16" fillId="0" borderId="0" xfId="5" applyFont="1" applyProtection="1">
      <protection locked="0"/>
    </xf>
    <xf numFmtId="0" fontId="13" fillId="3" borderId="12" xfId="2" applyFont="1" applyFill="1" applyBorder="1" applyAlignment="1">
      <alignment horizontal="left" vertical="center" wrapText="1"/>
    </xf>
    <xf numFmtId="0" fontId="13" fillId="3" borderId="13" xfId="2" applyFont="1" applyFill="1" applyBorder="1" applyAlignment="1">
      <alignment horizontal="left" vertical="center" wrapText="1"/>
    </xf>
    <xf numFmtId="0" fontId="3" fillId="0" borderId="0" xfId="2" applyFont="1" applyAlignment="1">
      <alignment horizontal="center" vertical="center"/>
    </xf>
    <xf numFmtId="0" fontId="9" fillId="3" borderId="6" xfId="2" applyFont="1" applyFill="1" applyBorder="1" applyAlignment="1">
      <alignment horizontal="left" vertical="center" wrapText="1"/>
    </xf>
    <xf numFmtId="0" fontId="9" fillId="3" borderId="7" xfId="2" applyFont="1" applyFill="1" applyBorder="1" applyAlignment="1">
      <alignment horizontal="left" vertical="center" wrapText="1"/>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17" xfId="2" applyFont="1" applyBorder="1" applyAlignment="1">
      <alignment horizontal="center" vertical="center" wrapText="1"/>
    </xf>
    <xf numFmtId="0" fontId="1" fillId="0" borderId="0" xfId="2" applyFont="1" applyAlignment="1">
      <alignment horizontal="left" wrapText="1"/>
    </xf>
    <xf numFmtId="0" fontId="19" fillId="0" borderId="0" xfId="5" applyFont="1" applyAlignment="1">
      <alignment horizontal="left"/>
    </xf>
    <xf numFmtId="0" fontId="20" fillId="0" borderId="0" xfId="5" applyFont="1" applyAlignment="1">
      <alignment horizontal="left"/>
    </xf>
    <xf numFmtId="4" fontId="9" fillId="3" borderId="9" xfId="2" applyNumberFormat="1" applyFont="1" applyFill="1" applyBorder="1" applyAlignment="1">
      <alignment vertical="center" wrapText="1"/>
    </xf>
    <xf numFmtId="4" fontId="9" fillId="3" borderId="10" xfId="2" applyNumberFormat="1" applyFont="1" applyFill="1" applyBorder="1" applyAlignment="1">
      <alignment vertical="center" wrapText="1"/>
    </xf>
    <xf numFmtId="4" fontId="10" fillId="4" borderId="9" xfId="2" applyNumberFormat="1" applyFont="1" applyFill="1" applyBorder="1"/>
    <xf numFmtId="4" fontId="10" fillId="4" borderId="10" xfId="2" applyNumberFormat="1" applyFont="1" applyFill="1" applyBorder="1"/>
    <xf numFmtId="4" fontId="10" fillId="0" borderId="9" xfId="2" applyNumberFormat="1" applyFont="1" applyBorder="1" applyAlignment="1">
      <alignment horizontal="right"/>
    </xf>
    <xf numFmtId="4" fontId="10" fillId="0" borderId="10" xfId="2" applyNumberFormat="1" applyFont="1" applyBorder="1" applyAlignment="1">
      <alignment horizontal="right"/>
    </xf>
    <xf numFmtId="4" fontId="9" fillId="4" borderId="9" xfId="2" applyNumberFormat="1" applyFont="1" applyFill="1" applyBorder="1" applyAlignment="1">
      <alignment vertical="center" wrapText="1"/>
    </xf>
    <xf numFmtId="4" fontId="9" fillId="4" borderId="10" xfId="2" applyNumberFormat="1" applyFont="1" applyFill="1" applyBorder="1" applyAlignment="1">
      <alignment vertical="center" wrapText="1"/>
    </xf>
    <xf numFmtId="4" fontId="10" fillId="0" borderId="9" xfId="2" applyNumberFormat="1" applyFont="1" applyBorder="1"/>
    <xf numFmtId="4" fontId="10" fillId="0" borderId="10" xfId="2" applyNumberFormat="1" applyFont="1" applyBorder="1"/>
    <xf numFmtId="4" fontId="9" fillId="4" borderId="9" xfId="2" applyNumberFormat="1" applyFont="1" applyFill="1" applyBorder="1"/>
    <xf numFmtId="4" fontId="9" fillId="4" borderId="10" xfId="2" applyNumberFormat="1" applyFont="1" applyFill="1" applyBorder="1"/>
    <xf numFmtId="4" fontId="10" fillId="0" borderId="6" xfId="2" applyNumberFormat="1" applyFont="1" applyBorder="1"/>
    <xf numFmtId="4" fontId="13" fillId="3" borderId="12" xfId="2" applyNumberFormat="1" applyFont="1" applyFill="1" applyBorder="1" applyAlignment="1">
      <alignment vertical="center" wrapText="1"/>
    </xf>
    <xf numFmtId="4" fontId="13" fillId="3" borderId="29" xfId="2" applyNumberFormat="1" applyFont="1" applyFill="1" applyBorder="1" applyAlignment="1">
      <alignment vertical="center" wrapText="1"/>
    </xf>
    <xf numFmtId="4" fontId="10" fillId="0" borderId="17" xfId="2" applyNumberFormat="1" applyFont="1" applyBorder="1"/>
    <xf numFmtId="4" fontId="10" fillId="3" borderId="1" xfId="2" applyNumberFormat="1" applyFont="1" applyFill="1" applyBorder="1"/>
    <xf numFmtId="4" fontId="10" fillId="3" borderId="4" xfId="2" applyNumberFormat="1" applyFont="1" applyFill="1" applyBorder="1"/>
    <xf numFmtId="4" fontId="10" fillId="3" borderId="5" xfId="2" applyNumberFormat="1" applyFont="1" applyFill="1" applyBorder="1"/>
    <xf numFmtId="4" fontId="10" fillId="3" borderId="62" xfId="2" applyNumberFormat="1" applyFont="1" applyFill="1" applyBorder="1"/>
    <xf numFmtId="4" fontId="10" fillId="3" borderId="42" xfId="2" applyNumberFormat="1" applyFont="1" applyFill="1" applyBorder="1"/>
    <xf numFmtId="4" fontId="10" fillId="3" borderId="65" xfId="2" applyNumberFormat="1" applyFont="1" applyFill="1" applyBorder="1"/>
    <xf numFmtId="4" fontId="10" fillId="0" borderId="26" xfId="2" applyNumberFormat="1" applyFont="1" applyBorder="1"/>
    <xf numFmtId="4" fontId="10" fillId="3" borderId="12" xfId="2" applyNumberFormat="1" applyFont="1" applyFill="1" applyBorder="1"/>
    <xf numFmtId="4" fontId="10" fillId="3" borderId="29" xfId="2" applyNumberFormat="1" applyFont="1" applyFill="1" applyBorder="1"/>
    <xf numFmtId="4" fontId="10" fillId="3" borderId="23" xfId="2" applyNumberFormat="1" applyFont="1" applyFill="1" applyBorder="1"/>
    <xf numFmtId="4" fontId="10" fillId="3" borderId="12" xfId="2" applyNumberFormat="1" applyFont="1" applyFill="1" applyBorder="1" applyAlignment="1">
      <alignment vertical="center" wrapText="1"/>
    </xf>
    <xf numFmtId="4" fontId="10" fillId="3" borderId="29" xfId="2" applyNumberFormat="1" applyFont="1" applyFill="1" applyBorder="1" applyAlignment="1">
      <alignment vertical="center" wrapText="1"/>
    </xf>
  </cellXfs>
  <cellStyles count="9">
    <cellStyle name="Currency 2" xfId="6" xr:uid="{8EB4C402-B2BC-4DFA-8030-7DB7508A8300}"/>
    <cellStyle name="Excel Built-in Comma" xfId="8" xr:uid="{5BBAC258-06E0-4DA5-B8C0-2D8B52E9A7D8}"/>
    <cellStyle name="Normaallaad 4 2" xfId="3" xr:uid="{CCDA5FFA-7CD1-459B-8F7B-5C5CA12FCE19}"/>
    <cellStyle name="Normal" xfId="0" builtinId="0"/>
    <cellStyle name="Normal 2 2" xfId="5" xr:uid="{B30EB0B6-5DBD-498F-848C-B8CBA1756B5C}"/>
    <cellStyle name="Normal 3" xfId="4" xr:uid="{D22745FA-7B07-4208-A679-75209859C0A3}"/>
    <cellStyle name="Normal 3 2 2" xfId="7" xr:uid="{6258F7AD-E53C-468E-A984-4F61A12637B0}"/>
    <cellStyle name="Normal 5" xfId="2" xr:uid="{CED1B735-3B5C-4817-9DF8-C43E754EF94A}"/>
    <cellStyle name="Percent" xfId="1" builtinId="5"/>
  </cellStyles>
  <dxfs count="2">
    <dxf>
      <border>
        <left style="thin">
          <color auto="1"/>
        </left>
        <right style="thin">
          <color auto="1"/>
        </right>
        <top style="thin">
          <color auto="1"/>
        </top>
        <bottom style="thin">
          <color auto="1"/>
        </bottom>
        <vertical/>
        <horizontal/>
      </border>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44E1-C2BD-4B86-8EBE-42EC5BB79CAB}">
  <sheetPr codeName="Sheet4"/>
  <dimension ref="B1:R60"/>
  <sheetViews>
    <sheetView tabSelected="1" zoomScale="82" workbookViewId="0">
      <pane xSplit="5" ySplit="6" topLeftCell="F7" activePane="bottomRight" state="frozen"/>
      <selection pane="topRight" activeCell="O20" sqref="O20"/>
      <selection pane="bottomLeft" activeCell="O20" sqref="O20"/>
      <selection pane="bottomRight" activeCell="D2" sqref="D2"/>
    </sheetView>
  </sheetViews>
  <sheetFormatPr defaultColWidth="9.28515625" defaultRowHeight="15" x14ac:dyDescent="0.25"/>
  <cols>
    <col min="1" max="1" width="3.7109375" style="2" customWidth="1"/>
    <col min="2" max="2" width="6.28515625" style="2" customWidth="1"/>
    <col min="3" max="3" width="81.28515625" style="2" customWidth="1"/>
    <col min="4" max="5" width="15.5703125" style="6" customWidth="1"/>
    <col min="6" max="7" width="14.7109375" style="2" bestFit="1" customWidth="1"/>
    <col min="8" max="8" width="14.85546875" style="2" bestFit="1" customWidth="1"/>
    <col min="9" max="9" width="15.85546875" style="2" bestFit="1" customWidth="1"/>
    <col min="10" max="10" width="14.5703125" style="4" customWidth="1"/>
    <col min="11" max="11" width="13.7109375" style="2" customWidth="1"/>
    <col min="12" max="12" width="11.42578125" style="2" bestFit="1" customWidth="1"/>
    <col min="13" max="13" width="11" style="2" bestFit="1" customWidth="1"/>
    <col min="14" max="14" width="12.140625" style="2" bestFit="1" customWidth="1"/>
    <col min="15" max="15" width="11.5703125" style="2" bestFit="1" customWidth="1"/>
    <col min="16" max="18" width="9.5703125" style="2" bestFit="1" customWidth="1"/>
    <col min="19" max="16384" width="9.28515625" style="2"/>
  </cols>
  <sheetData>
    <row r="1" spans="2:13" x14ac:dyDescent="0.25">
      <c r="B1" s="1"/>
      <c r="D1" s="3" t="s">
        <v>0</v>
      </c>
      <c r="E1" s="3"/>
    </row>
    <row r="2" spans="2:13" x14ac:dyDescent="0.25">
      <c r="D2" s="5" t="s">
        <v>1</v>
      </c>
      <c r="E2" s="5"/>
    </row>
    <row r="3" spans="2:13" x14ac:dyDescent="0.25">
      <c r="E3" s="7"/>
      <c r="F3" s="8"/>
      <c r="G3" s="8"/>
      <c r="H3" s="8"/>
      <c r="I3" s="8"/>
    </row>
    <row r="4" spans="2:13" x14ac:dyDescent="0.25">
      <c r="B4" s="293" t="s">
        <v>2</v>
      </c>
      <c r="C4" s="293"/>
      <c r="D4" s="293"/>
      <c r="F4" s="9"/>
      <c r="G4" s="8"/>
      <c r="H4" s="9"/>
      <c r="I4" s="9"/>
      <c r="J4" s="8"/>
    </row>
    <row r="5" spans="2:13" ht="15.75" thickBot="1" x14ac:dyDescent="0.3">
      <c r="B5" s="10"/>
      <c r="D5" s="11"/>
      <c r="E5" s="11"/>
      <c r="F5" s="12"/>
      <c r="G5" s="12"/>
      <c r="H5" s="12"/>
      <c r="I5" s="12"/>
    </row>
    <row r="6" spans="2:13" ht="45" x14ac:dyDescent="0.25">
      <c r="B6" s="13" t="s">
        <v>3</v>
      </c>
      <c r="C6" s="14" t="s">
        <v>4</v>
      </c>
      <c r="D6" s="15" t="s">
        <v>5</v>
      </c>
      <c r="E6" s="16" t="s">
        <v>6</v>
      </c>
      <c r="F6" s="17" t="s">
        <v>7</v>
      </c>
      <c r="G6" s="18" t="s">
        <v>8</v>
      </c>
      <c r="H6" s="18" t="s">
        <v>9</v>
      </c>
      <c r="I6" s="19" t="s">
        <v>10</v>
      </c>
    </row>
    <row r="7" spans="2:13" ht="14.25" customHeight="1" x14ac:dyDescent="0.25">
      <c r="B7" s="294" t="s">
        <v>11</v>
      </c>
      <c r="C7" s="295"/>
      <c r="D7" s="20">
        <f>SUM(D8+D10+D19+D24)</f>
        <v>955196.6100000001</v>
      </c>
      <c r="E7" s="21">
        <f>SUM(E8+E10+E19+E24)</f>
        <v>695899.78</v>
      </c>
      <c r="F7" s="302">
        <f>SUM(F8+F10+F19+F24)</f>
        <v>121766.44779376937</v>
      </c>
      <c r="G7" s="302">
        <f t="shared" ref="G7:I7" si="0">SUM(G8+G10+G19+G24)</f>
        <v>91725.196958876084</v>
      </c>
      <c r="H7" s="302">
        <f t="shared" si="0"/>
        <v>280383.17248394986</v>
      </c>
      <c r="I7" s="303">
        <f t="shared" si="0"/>
        <v>202024.96276340476</v>
      </c>
    </row>
    <row r="8" spans="2:13" x14ac:dyDescent="0.25">
      <c r="B8" s="22">
        <v>1</v>
      </c>
      <c r="C8" s="23" t="s">
        <v>12</v>
      </c>
      <c r="D8" s="24">
        <f>SUM(D9:D9)</f>
        <v>0</v>
      </c>
      <c r="E8" s="25">
        <f>SUM(E9:E9)</f>
        <v>0</v>
      </c>
      <c r="F8" s="304">
        <v>0</v>
      </c>
      <c r="G8" s="304">
        <v>0</v>
      </c>
      <c r="H8" s="304">
        <v>0</v>
      </c>
      <c r="I8" s="305">
        <v>0</v>
      </c>
    </row>
    <row r="9" spans="2:13" x14ac:dyDescent="0.25">
      <c r="B9" s="26" t="s">
        <v>13</v>
      </c>
      <c r="C9" s="27"/>
      <c r="D9" s="28" t="s">
        <v>14</v>
      </c>
      <c r="E9" s="29" t="s">
        <v>14</v>
      </c>
      <c r="F9" s="306" t="s">
        <v>14</v>
      </c>
      <c r="G9" s="306" t="s">
        <v>14</v>
      </c>
      <c r="H9" s="306" t="s">
        <v>14</v>
      </c>
      <c r="I9" s="307" t="s">
        <v>14</v>
      </c>
    </row>
    <row r="10" spans="2:13" ht="15" customHeight="1" x14ac:dyDescent="0.25">
      <c r="B10" s="22">
        <v>2</v>
      </c>
      <c r="C10" s="23" t="s">
        <v>15</v>
      </c>
      <c r="D10" s="24">
        <f>SUM(D11:D18)</f>
        <v>521874.95</v>
      </c>
      <c r="E10" s="25">
        <f>SUM(E11:E18)</f>
        <v>218284.74</v>
      </c>
      <c r="F10" s="308">
        <f>SUM(F11:F18)</f>
        <v>38194.806438057101</v>
      </c>
      <c r="G10" s="308">
        <f t="shared" ref="G10:I10" si="1">SUM(G11:G18)</f>
        <v>28771.687166817406</v>
      </c>
      <c r="H10" s="308">
        <f t="shared" si="1"/>
        <v>87948.537512160372</v>
      </c>
      <c r="I10" s="309">
        <f t="shared" si="1"/>
        <v>63369.708882965133</v>
      </c>
    </row>
    <row r="11" spans="2:13" x14ac:dyDescent="0.25">
      <c r="B11" s="26" t="s">
        <v>16</v>
      </c>
      <c r="C11" s="27" t="s">
        <v>17</v>
      </c>
      <c r="D11" s="30">
        <v>94513.2</v>
      </c>
      <c r="E11" s="31">
        <v>94513.2</v>
      </c>
      <c r="F11" s="310">
        <v>16537.635108351496</v>
      </c>
      <c r="G11" s="310">
        <v>12457.601129308658</v>
      </c>
      <c r="H11" s="310">
        <v>38080.067876454923</v>
      </c>
      <c r="I11" s="311">
        <v>27437.895885884926</v>
      </c>
      <c r="M11" s="32"/>
    </row>
    <row r="12" spans="2:13" x14ac:dyDescent="0.25">
      <c r="B12" s="26" t="s">
        <v>18</v>
      </c>
      <c r="C12" s="27" t="s">
        <v>19</v>
      </c>
      <c r="D12" s="28" t="s">
        <v>14</v>
      </c>
      <c r="E12" s="33">
        <v>120</v>
      </c>
      <c r="F12" s="310">
        <v>20.997238618544074</v>
      </c>
      <c r="G12" s="310">
        <v>15.816966683140969</v>
      </c>
      <c r="H12" s="310">
        <v>48.34888825237735</v>
      </c>
      <c r="I12" s="311">
        <v>34.836906445937615</v>
      </c>
    </row>
    <row r="13" spans="2:13" x14ac:dyDescent="0.25">
      <c r="B13" s="26" t="s">
        <v>20</v>
      </c>
      <c r="C13" s="27" t="s">
        <v>21</v>
      </c>
      <c r="D13" s="28" t="s">
        <v>14</v>
      </c>
      <c r="E13" s="29" t="s">
        <v>14</v>
      </c>
      <c r="F13" s="306" t="s">
        <v>14</v>
      </c>
      <c r="G13" s="306" t="s">
        <v>14</v>
      </c>
      <c r="H13" s="306" t="s">
        <v>14</v>
      </c>
      <c r="I13" s="307" t="s">
        <v>14</v>
      </c>
    </row>
    <row r="14" spans="2:13" x14ac:dyDescent="0.25">
      <c r="B14" s="26" t="s">
        <v>22</v>
      </c>
      <c r="C14" s="27" t="s">
        <v>23</v>
      </c>
      <c r="D14" s="30">
        <v>5832.5</v>
      </c>
      <c r="E14" s="31">
        <v>5832.5</v>
      </c>
      <c r="F14" s="310">
        <v>1020.5532853554859</v>
      </c>
      <c r="G14" s="310">
        <v>768.7704848284975</v>
      </c>
      <c r="H14" s="310">
        <v>2349.9574227665908</v>
      </c>
      <c r="I14" s="311">
        <v>1693.2188070494262</v>
      </c>
    </row>
    <row r="15" spans="2:13" x14ac:dyDescent="0.25">
      <c r="B15" s="26" t="s">
        <v>24</v>
      </c>
      <c r="C15" s="27" t="s">
        <v>25</v>
      </c>
      <c r="D15" s="28" t="s">
        <v>14</v>
      </c>
      <c r="E15" s="29" t="s">
        <v>14</v>
      </c>
      <c r="F15" s="306" t="s">
        <v>14</v>
      </c>
      <c r="G15" s="306" t="s">
        <v>14</v>
      </c>
      <c r="H15" s="306" t="s">
        <v>14</v>
      </c>
      <c r="I15" s="307" t="s">
        <v>14</v>
      </c>
    </row>
    <row r="16" spans="2:13" x14ac:dyDescent="0.25">
      <c r="B16" s="26" t="s">
        <v>26</v>
      </c>
      <c r="C16" s="27" t="s">
        <v>27</v>
      </c>
      <c r="D16" s="28" t="s">
        <v>14</v>
      </c>
      <c r="E16" s="29" t="s">
        <v>14</v>
      </c>
      <c r="F16" s="306" t="s">
        <v>14</v>
      </c>
      <c r="G16" s="306" t="s">
        <v>14</v>
      </c>
      <c r="H16" s="306" t="s">
        <v>14</v>
      </c>
      <c r="I16" s="307" t="s">
        <v>14</v>
      </c>
    </row>
    <row r="17" spans="2:18" x14ac:dyDescent="0.25">
      <c r="B17" s="26" t="s">
        <v>28</v>
      </c>
      <c r="C17" s="27" t="s">
        <v>29</v>
      </c>
      <c r="D17" s="28" t="s">
        <v>14</v>
      </c>
      <c r="E17" s="29" t="s">
        <v>14</v>
      </c>
      <c r="F17" s="306" t="s">
        <v>14</v>
      </c>
      <c r="G17" s="306" t="s">
        <v>14</v>
      </c>
      <c r="H17" s="306" t="s">
        <v>14</v>
      </c>
      <c r="I17" s="307" t="s">
        <v>14</v>
      </c>
    </row>
    <row r="18" spans="2:18" x14ac:dyDescent="0.25">
      <c r="B18" s="26" t="s">
        <v>30</v>
      </c>
      <c r="C18" s="27" t="s">
        <v>31</v>
      </c>
      <c r="D18" s="30">
        <v>421529.25</v>
      </c>
      <c r="E18" s="31">
        <v>117819.04</v>
      </c>
      <c r="F18" s="310">
        <v>20615.620805731574</v>
      </c>
      <c r="G18" s="310">
        <v>15529.498585997108</v>
      </c>
      <c r="H18" s="310">
        <v>47470.163324686473</v>
      </c>
      <c r="I18" s="311">
        <v>34203.757283584848</v>
      </c>
      <c r="M18" s="32"/>
    </row>
    <row r="19" spans="2:18" x14ac:dyDescent="0.25">
      <c r="B19" s="22">
        <v>3</v>
      </c>
      <c r="C19" s="23" t="s">
        <v>32</v>
      </c>
      <c r="D19" s="24">
        <f>SUM(D20:D23)</f>
        <v>228921.85</v>
      </c>
      <c r="E19" s="25">
        <f>SUM(E20:E23)</f>
        <v>228921.85</v>
      </c>
      <c r="F19" s="308">
        <f>SUM(F20:F23)</f>
        <v>40056.055912071286</v>
      </c>
      <c r="G19" s="308">
        <f t="shared" ref="G19:I19" si="2">SUM(G20:G23)</f>
        <v>30173.743954108286</v>
      </c>
      <c r="H19" s="308">
        <f t="shared" si="2"/>
        <v>92234.307868145755</v>
      </c>
      <c r="I19" s="309">
        <f t="shared" si="2"/>
        <v>66457.742265674708</v>
      </c>
    </row>
    <row r="20" spans="2:18" x14ac:dyDescent="0.25">
      <c r="B20" s="26" t="s">
        <v>33</v>
      </c>
      <c r="C20" s="27" t="s">
        <v>34</v>
      </c>
      <c r="D20" s="34">
        <v>5364.81</v>
      </c>
      <c r="E20" s="33">
        <v>5364.81</v>
      </c>
      <c r="F20" s="310">
        <v>938.71829760959531</v>
      </c>
      <c r="G20" s="310">
        <v>707.12517526151248</v>
      </c>
      <c r="H20" s="310">
        <v>2161.5216598769712</v>
      </c>
      <c r="I20" s="311">
        <v>1557.4448672519216</v>
      </c>
    </row>
    <row r="21" spans="2:18" x14ac:dyDescent="0.25">
      <c r="B21" s="26" t="s">
        <v>35</v>
      </c>
      <c r="C21" s="27" t="s">
        <v>36</v>
      </c>
      <c r="D21" s="28" t="s">
        <v>14</v>
      </c>
      <c r="E21" s="29" t="s">
        <v>14</v>
      </c>
      <c r="F21" s="306" t="s">
        <v>14</v>
      </c>
      <c r="G21" s="306" t="s">
        <v>14</v>
      </c>
      <c r="H21" s="306" t="s">
        <v>14</v>
      </c>
      <c r="I21" s="307" t="s">
        <v>14</v>
      </c>
    </row>
    <row r="22" spans="2:18" x14ac:dyDescent="0.25">
      <c r="B22" s="26" t="s">
        <v>37</v>
      </c>
      <c r="C22" s="27" t="s">
        <v>38</v>
      </c>
      <c r="D22" s="34">
        <v>737.04</v>
      </c>
      <c r="E22" s="33">
        <v>737.04</v>
      </c>
      <c r="F22" s="310">
        <v>128.96503959509769</v>
      </c>
      <c r="G22" s="310">
        <v>97.147809367851821</v>
      </c>
      <c r="H22" s="310">
        <v>296.95887164610167</v>
      </c>
      <c r="I22" s="311">
        <v>213.96827939094882</v>
      </c>
    </row>
    <row r="23" spans="2:18" x14ac:dyDescent="0.25">
      <c r="B23" s="26" t="s">
        <v>39</v>
      </c>
      <c r="C23" s="27" t="s">
        <v>40</v>
      </c>
      <c r="D23" s="30">
        <v>222820</v>
      </c>
      <c r="E23" s="31">
        <v>222820</v>
      </c>
      <c r="F23" s="310">
        <v>38988.372574866589</v>
      </c>
      <c r="G23" s="310">
        <v>29369.47096947892</v>
      </c>
      <c r="H23" s="310">
        <v>89775.827336622679</v>
      </c>
      <c r="I23" s="311">
        <v>64686.329119031834</v>
      </c>
      <c r="M23" s="32"/>
    </row>
    <row r="24" spans="2:18" x14ac:dyDescent="0.25">
      <c r="B24" s="22">
        <v>4</v>
      </c>
      <c r="C24" s="35" t="s">
        <v>41</v>
      </c>
      <c r="D24" s="24">
        <f>SUM(D25)</f>
        <v>204399.81</v>
      </c>
      <c r="E24" s="25">
        <f>SUM(E25)</f>
        <v>248693.19</v>
      </c>
      <c r="F24" s="308">
        <f>SUM(F25)</f>
        <v>43515.585443640986</v>
      </c>
      <c r="G24" s="308">
        <f t="shared" ref="G24:I24" si="3">SUM(G25)</f>
        <v>32779.765837950392</v>
      </c>
      <c r="H24" s="308">
        <f t="shared" si="3"/>
        <v>100200.32710364374</v>
      </c>
      <c r="I24" s="309">
        <f t="shared" si="3"/>
        <v>72197.51161476491</v>
      </c>
    </row>
    <row r="25" spans="2:18" x14ac:dyDescent="0.25">
      <c r="B25" s="26" t="s">
        <v>42</v>
      </c>
      <c r="C25" s="27" t="s">
        <v>43</v>
      </c>
      <c r="D25" s="30">
        <v>204399.81</v>
      </c>
      <c r="E25" s="31">
        <v>248693.19</v>
      </c>
      <c r="F25" s="310">
        <v>43515.585443640986</v>
      </c>
      <c r="G25" s="310">
        <v>32779.765837950392</v>
      </c>
      <c r="H25" s="310">
        <v>100200.32710364374</v>
      </c>
      <c r="I25" s="311">
        <v>72197.51161476491</v>
      </c>
      <c r="K25" s="36"/>
    </row>
    <row r="26" spans="2:18" ht="14.25" customHeight="1" x14ac:dyDescent="0.25">
      <c r="B26" s="294" t="s">
        <v>44</v>
      </c>
      <c r="C26" s="295"/>
      <c r="D26" s="20">
        <f t="shared" ref="D26:I26" si="4">SUM(D27+D30)</f>
        <v>15184479.439999999</v>
      </c>
      <c r="E26" s="21">
        <f>SUM(E27+E30)</f>
        <v>15314851.24</v>
      </c>
      <c r="F26" s="302">
        <f t="shared" si="4"/>
        <v>2679746.5491148802</v>
      </c>
      <c r="G26" s="302">
        <f t="shared" si="4"/>
        <v>2018620.7651695013</v>
      </c>
      <c r="H26" s="302">
        <f t="shared" si="4"/>
        <v>6170466.9267045232</v>
      </c>
      <c r="I26" s="303">
        <f t="shared" si="4"/>
        <v>4446016.9990110975</v>
      </c>
    </row>
    <row r="27" spans="2:18" x14ac:dyDescent="0.25">
      <c r="B27" s="22">
        <v>5</v>
      </c>
      <c r="C27" s="23" t="s">
        <v>45</v>
      </c>
      <c r="D27" s="24">
        <f t="shared" ref="D27:I27" si="5">SUM(D28:D29)</f>
        <v>925477.44</v>
      </c>
      <c r="E27" s="25">
        <f t="shared" si="5"/>
        <v>922357.44</v>
      </c>
      <c r="F27" s="308">
        <f t="shared" si="5"/>
        <v>161391.32716057872</v>
      </c>
      <c r="G27" s="308">
        <f t="shared" si="5"/>
        <v>121574.14082022662</v>
      </c>
      <c r="H27" s="308">
        <f t="shared" si="5"/>
        <v>371624.63996090705</v>
      </c>
      <c r="I27" s="309">
        <f t="shared" si="5"/>
        <v>267767.33205828763</v>
      </c>
      <c r="L27" s="32"/>
    </row>
    <row r="28" spans="2:18" x14ac:dyDescent="0.25">
      <c r="B28" s="26" t="s">
        <v>46</v>
      </c>
      <c r="C28" s="27" t="s">
        <v>47</v>
      </c>
      <c r="D28" s="30">
        <v>925477.44</v>
      </c>
      <c r="E28" s="31">
        <v>922357.44</v>
      </c>
      <c r="F28" s="310">
        <v>161391.32716057872</v>
      </c>
      <c r="G28" s="310">
        <v>121574.14082022662</v>
      </c>
      <c r="H28" s="310">
        <v>371624.63996090705</v>
      </c>
      <c r="I28" s="311">
        <v>267767.33205828763</v>
      </c>
      <c r="K28" s="36"/>
    </row>
    <row r="29" spans="2:18" x14ac:dyDescent="0.25">
      <c r="B29" s="26" t="s">
        <v>48</v>
      </c>
      <c r="C29" s="27"/>
      <c r="D29" s="28" t="s">
        <v>14</v>
      </c>
      <c r="E29" s="29" t="s">
        <v>14</v>
      </c>
      <c r="F29" s="306" t="s">
        <v>14</v>
      </c>
      <c r="G29" s="306" t="s">
        <v>14</v>
      </c>
      <c r="H29" s="306" t="s">
        <v>14</v>
      </c>
      <c r="I29" s="307" t="s">
        <v>14</v>
      </c>
      <c r="K29" s="32"/>
      <c r="L29" s="36"/>
    </row>
    <row r="30" spans="2:18" x14ac:dyDescent="0.25">
      <c r="B30" s="22">
        <v>6</v>
      </c>
      <c r="C30" s="23" t="s">
        <v>49</v>
      </c>
      <c r="D30" s="37">
        <f t="shared" ref="D30:I30" si="6">SUM(D31)</f>
        <v>14259002</v>
      </c>
      <c r="E30" s="38">
        <f t="shared" si="6"/>
        <v>14392493.800000001</v>
      </c>
      <c r="F30" s="312">
        <f t="shared" si="6"/>
        <v>2518355.2219543015</v>
      </c>
      <c r="G30" s="312">
        <f t="shared" si="6"/>
        <v>1897046.6243492747</v>
      </c>
      <c r="H30" s="312">
        <f t="shared" si="6"/>
        <v>5798842.2867436158</v>
      </c>
      <c r="I30" s="313">
        <f t="shared" si="6"/>
        <v>4178249.6669528103</v>
      </c>
      <c r="O30" s="36"/>
    </row>
    <row r="31" spans="2:18" s="42" customFormat="1" x14ac:dyDescent="0.25">
      <c r="B31" s="39" t="s">
        <v>50</v>
      </c>
      <c r="C31" s="40" t="s">
        <v>51</v>
      </c>
      <c r="D31" s="24">
        <f t="shared" ref="D31:I31" si="7">SUM(D32:D32)</f>
        <v>14259002</v>
      </c>
      <c r="E31" s="25">
        <f t="shared" si="7"/>
        <v>14392493.800000001</v>
      </c>
      <c r="F31" s="308">
        <f t="shared" si="7"/>
        <v>2518355.2219543015</v>
      </c>
      <c r="G31" s="308">
        <f t="shared" si="7"/>
        <v>1897046.6243492747</v>
      </c>
      <c r="H31" s="308">
        <f t="shared" si="7"/>
        <v>5798842.2867436158</v>
      </c>
      <c r="I31" s="309">
        <f t="shared" si="7"/>
        <v>4178249.6669528103</v>
      </c>
      <c r="J31" s="41"/>
    </row>
    <row r="32" spans="2:18" x14ac:dyDescent="0.25">
      <c r="B32" s="26" t="s">
        <v>52</v>
      </c>
      <c r="C32" s="43" t="s">
        <v>53</v>
      </c>
      <c r="D32" s="34">
        <v>14259002</v>
      </c>
      <c r="E32" s="33">
        <v>14392493.800000001</v>
      </c>
      <c r="F32" s="310">
        <v>2518355.2219543015</v>
      </c>
      <c r="G32" s="310">
        <v>1897046.6243492747</v>
      </c>
      <c r="H32" s="310">
        <v>5798842.2867436158</v>
      </c>
      <c r="I32" s="311">
        <v>4178249.6669528103</v>
      </c>
      <c r="O32" s="36"/>
      <c r="P32" s="36"/>
      <c r="Q32" s="36"/>
      <c r="R32" s="36"/>
    </row>
    <row r="33" spans="2:14" ht="14.25" customHeight="1" x14ac:dyDescent="0.25">
      <c r="B33" s="294" t="s">
        <v>54</v>
      </c>
      <c r="C33" s="295"/>
      <c r="D33" s="20">
        <f>SUM(D34)</f>
        <v>2317261.4699999997</v>
      </c>
      <c r="E33" s="21">
        <f>SUM(E34)</f>
        <v>2604884.44</v>
      </c>
      <c r="F33" s="302">
        <f>SUM(F34)</f>
        <v>422439.7260496259</v>
      </c>
      <c r="G33" s="302">
        <f t="shared" ref="G33:I33" si="8">SUM(G34)</f>
        <v>364281.03905437491</v>
      </c>
      <c r="H33" s="302">
        <f t="shared" si="8"/>
        <v>1049161.2495435737</v>
      </c>
      <c r="I33" s="303">
        <f t="shared" si="8"/>
        <v>769002.42535242625</v>
      </c>
    </row>
    <row r="34" spans="2:14" x14ac:dyDescent="0.25">
      <c r="B34" s="22">
        <v>7</v>
      </c>
      <c r="C34" s="23" t="s">
        <v>55</v>
      </c>
      <c r="D34" s="24">
        <f t="shared" ref="D34:I34" si="9">SUM(D35:D38)</f>
        <v>2317261.4699999997</v>
      </c>
      <c r="E34" s="25">
        <f t="shared" si="9"/>
        <v>2604884.44</v>
      </c>
      <c r="F34" s="308">
        <f t="shared" si="9"/>
        <v>422439.7260496259</v>
      </c>
      <c r="G34" s="308">
        <f t="shared" si="9"/>
        <v>364281.03905437491</v>
      </c>
      <c r="H34" s="308">
        <f t="shared" si="9"/>
        <v>1049161.2495435737</v>
      </c>
      <c r="I34" s="309">
        <f t="shared" si="9"/>
        <v>769002.42535242625</v>
      </c>
    </row>
    <row r="35" spans="2:14" x14ac:dyDescent="0.25">
      <c r="B35" s="26" t="s">
        <v>56</v>
      </c>
      <c r="C35" s="27" t="s">
        <v>57</v>
      </c>
      <c r="D35" s="44">
        <v>1030000</v>
      </c>
      <c r="E35" s="45">
        <f>'Lisa 6.1 Lisa 2 Sisustus'!F251</f>
        <v>1320637.3799999999</v>
      </c>
      <c r="F35" s="310">
        <f>'Lisa 6.1 Lisa 2 Sisustus'!AF251</f>
        <v>210359.32529675262</v>
      </c>
      <c r="G35" s="310">
        <f>'Lisa 6.1 Lisa 2 Sisustus'!AG251</f>
        <v>183365.78766280596</v>
      </c>
      <c r="H35" s="310">
        <f>'Lisa 6.1 Lisa 2 Sisustus'!AH251</f>
        <v>535891.75638669508</v>
      </c>
      <c r="I35" s="311">
        <f>'Lisa 6.1 Lisa 2 Sisustus'!AI251</f>
        <v>391020.51065374672</v>
      </c>
      <c r="K35" s="46"/>
    </row>
    <row r="36" spans="2:14" x14ac:dyDescent="0.25">
      <c r="B36" s="26" t="s">
        <v>58</v>
      </c>
      <c r="C36" s="27" t="s">
        <v>59</v>
      </c>
      <c r="D36" s="44">
        <v>367633.23</v>
      </c>
      <c r="E36" s="45">
        <f>'Lisa 6.1 Lisa 2 Sisustus'!F252</f>
        <v>472788.43999999983</v>
      </c>
      <c r="F36" s="314">
        <f>'Lisa 6.1 Lisa 2 Sisustus'!AF252</f>
        <v>70093.815142752661</v>
      </c>
      <c r="G36" s="310">
        <f>'Lisa 6.1 Lisa 2 Sisustus'!AG252</f>
        <v>73958.468414172719</v>
      </c>
      <c r="H36" s="310">
        <f>'Lisa 6.1 Lisa 2 Sisustus'!AH252</f>
        <v>186326.80865847564</v>
      </c>
      <c r="I36" s="311">
        <f>'Lisa 6.1 Lisa 2 Sisustus'!AI252</f>
        <v>142409.34778459909</v>
      </c>
      <c r="K36" s="32"/>
      <c r="L36" s="32"/>
      <c r="M36" s="32"/>
    </row>
    <row r="37" spans="2:14" x14ac:dyDescent="0.25">
      <c r="B37" s="26" t="s">
        <v>60</v>
      </c>
      <c r="C37" s="27" t="s">
        <v>61</v>
      </c>
      <c r="D37" s="30">
        <v>116142.24</v>
      </c>
      <c r="E37" s="31">
        <v>116142.24</v>
      </c>
      <c r="F37" s="310">
        <v>20322.219391435119</v>
      </c>
      <c r="G37" s="310">
        <v>15308.482838211354</v>
      </c>
      <c r="H37" s="310">
        <v>46794.568192839921</v>
      </c>
      <c r="I37" s="311">
        <v>33716.969577513613</v>
      </c>
      <c r="K37" s="32"/>
      <c r="L37" s="32"/>
      <c r="M37" s="32"/>
    </row>
    <row r="38" spans="2:14" x14ac:dyDescent="0.25">
      <c r="B38" s="26" t="s">
        <v>62</v>
      </c>
      <c r="C38" s="27" t="s">
        <v>63</v>
      </c>
      <c r="D38" s="34">
        <v>803486</v>
      </c>
      <c r="E38" s="33">
        <v>695316.38</v>
      </c>
      <c r="F38" s="310">
        <f>'Lisa 6.1 Lisa 2 Sisustus'!Z253</f>
        <v>121664.36621868555</v>
      </c>
      <c r="G38" s="310">
        <f>'Lisa 6.1 Lisa 2 Sisustus'!AA253</f>
        <v>91648.300139184881</v>
      </c>
      <c r="H38" s="310">
        <f>'Lisa 6.1 Lisa 2 Sisustus'!AB253</f>
        <v>280148.1163055629</v>
      </c>
      <c r="I38" s="311">
        <f>'Lisa 6.1 Lisa 2 Sisustus'!AC253</f>
        <v>201855.59733656675</v>
      </c>
    </row>
    <row r="39" spans="2:14" ht="14.25" customHeight="1" x14ac:dyDescent="0.25">
      <c r="B39" s="294" t="s">
        <v>64</v>
      </c>
      <c r="C39" s="295"/>
      <c r="D39" s="20">
        <f>SUM(D40:D40)</f>
        <v>58503.72</v>
      </c>
      <c r="E39" s="21">
        <f>SUM(E40:E40)</f>
        <v>10070</v>
      </c>
      <c r="F39" s="302">
        <f>SUM(F40:F40)</f>
        <v>1762.0182740728235</v>
      </c>
      <c r="G39" s="302">
        <f t="shared" ref="G39:I39" si="10">SUM(G40:G40)</f>
        <v>1327.307120826913</v>
      </c>
      <c r="H39" s="302">
        <f t="shared" si="10"/>
        <v>4057.2775391786658</v>
      </c>
      <c r="I39" s="303">
        <f t="shared" si="10"/>
        <v>2923.3970659215984</v>
      </c>
    </row>
    <row r="40" spans="2:14" ht="14.25" customHeight="1" x14ac:dyDescent="0.25">
      <c r="B40" s="22">
        <v>8</v>
      </c>
      <c r="C40" s="23" t="s">
        <v>65</v>
      </c>
      <c r="D40" s="24">
        <f>SUM(D41:D44)</f>
        <v>58503.72</v>
      </c>
      <c r="E40" s="25">
        <f>SUM(E41:E44)</f>
        <v>10070</v>
      </c>
      <c r="F40" s="308">
        <f>SUM(F41:F44)</f>
        <v>1762.0182740728235</v>
      </c>
      <c r="G40" s="308">
        <f t="shared" ref="G40:I40" si="11">SUM(G41:G44)</f>
        <v>1327.307120826913</v>
      </c>
      <c r="H40" s="308">
        <f t="shared" si="11"/>
        <v>4057.2775391786658</v>
      </c>
      <c r="I40" s="309">
        <f t="shared" si="11"/>
        <v>2923.3970659215984</v>
      </c>
    </row>
    <row r="41" spans="2:14" ht="14.25" customHeight="1" x14ac:dyDescent="0.25">
      <c r="B41" s="26" t="s">
        <v>66</v>
      </c>
      <c r="C41" s="27" t="s">
        <v>67</v>
      </c>
      <c r="D41" s="28" t="s">
        <v>14</v>
      </c>
      <c r="E41" s="29" t="s">
        <v>14</v>
      </c>
      <c r="F41" s="306" t="s">
        <v>14</v>
      </c>
      <c r="G41" s="306" t="s">
        <v>14</v>
      </c>
      <c r="H41" s="306" t="s">
        <v>14</v>
      </c>
      <c r="I41" s="307" t="s">
        <v>14</v>
      </c>
    </row>
    <row r="42" spans="2:14" ht="14.25" customHeight="1" x14ac:dyDescent="0.25">
      <c r="B42" s="26" t="s">
        <v>68</v>
      </c>
      <c r="C42" s="27" t="s">
        <v>69</v>
      </c>
      <c r="D42" s="28" t="s">
        <v>14</v>
      </c>
      <c r="E42" s="29" t="s">
        <v>14</v>
      </c>
      <c r="F42" s="306" t="s">
        <v>14</v>
      </c>
      <c r="G42" s="306" t="s">
        <v>14</v>
      </c>
      <c r="H42" s="306" t="s">
        <v>14</v>
      </c>
      <c r="I42" s="307" t="s">
        <v>14</v>
      </c>
      <c r="K42" s="32"/>
    </row>
    <row r="43" spans="2:14" ht="14.25" customHeight="1" x14ac:dyDescent="0.25">
      <c r="B43" s="26" t="s">
        <v>70</v>
      </c>
      <c r="C43" s="27" t="s">
        <v>71</v>
      </c>
      <c r="D43" s="28" t="s">
        <v>14</v>
      </c>
      <c r="E43" s="29" t="s">
        <v>14</v>
      </c>
      <c r="F43" s="306" t="s">
        <v>14</v>
      </c>
      <c r="G43" s="306" t="s">
        <v>14</v>
      </c>
      <c r="H43" s="306" t="s">
        <v>14</v>
      </c>
      <c r="I43" s="307" t="s">
        <v>14</v>
      </c>
      <c r="K43" s="32"/>
    </row>
    <row r="44" spans="2:14" ht="14.25" customHeight="1" thickBot="1" x14ac:dyDescent="0.3">
      <c r="B44" s="26" t="s">
        <v>72</v>
      </c>
      <c r="C44" s="27" t="s">
        <v>73</v>
      </c>
      <c r="D44" s="30">
        <v>58503.72</v>
      </c>
      <c r="E44" s="31">
        <v>10070</v>
      </c>
      <c r="F44" s="310">
        <v>1762.0182740728235</v>
      </c>
      <c r="G44" s="310">
        <v>1327.307120826913</v>
      </c>
      <c r="H44" s="310">
        <v>4057.2775391786658</v>
      </c>
      <c r="I44" s="311">
        <v>2923.3970659215984</v>
      </c>
      <c r="K44" s="32"/>
    </row>
    <row r="45" spans="2:14" ht="14.25" customHeight="1" thickBot="1" x14ac:dyDescent="0.3">
      <c r="B45" s="291" t="s">
        <v>74</v>
      </c>
      <c r="C45" s="292"/>
      <c r="D45" s="47">
        <f t="shared" ref="D45:I45" si="12">SUM(D7+D26+D33+D39)</f>
        <v>18515441.239999998</v>
      </c>
      <c r="E45" s="48">
        <f t="shared" si="12"/>
        <v>18625705.460000001</v>
      </c>
      <c r="F45" s="315">
        <f t="shared" si="12"/>
        <v>3225714.7412323481</v>
      </c>
      <c r="G45" s="316">
        <f t="shared" si="12"/>
        <v>2475954.3083035797</v>
      </c>
      <c r="H45" s="316">
        <f t="shared" si="12"/>
        <v>7504068.6262712255</v>
      </c>
      <c r="I45" s="58">
        <f t="shared" si="12"/>
        <v>5419967.7841928499</v>
      </c>
      <c r="K45" s="32"/>
    </row>
    <row r="46" spans="2:14" ht="14.25" customHeight="1" thickBot="1" x14ac:dyDescent="0.3">
      <c r="B46" s="296"/>
      <c r="C46" s="297"/>
      <c r="D46" s="298"/>
      <c r="E46" s="49"/>
      <c r="F46" s="46"/>
      <c r="G46" s="46"/>
      <c r="H46" s="46"/>
      <c r="I46" s="317"/>
      <c r="K46" s="32"/>
    </row>
    <row r="47" spans="2:14" ht="14.25" customHeight="1" x14ac:dyDescent="0.25">
      <c r="B47" s="50">
        <v>9</v>
      </c>
      <c r="C47" s="51" t="s">
        <v>75</v>
      </c>
      <c r="D47" s="52">
        <f>D45*2.5%</f>
        <v>462886.03099999996</v>
      </c>
      <c r="E47" s="53">
        <f>E45*2.5%</f>
        <v>465642.63650000002</v>
      </c>
      <c r="F47" s="318">
        <v>81476.746246320676</v>
      </c>
      <c r="G47" s="319">
        <v>61375.450564753504</v>
      </c>
      <c r="H47" s="319">
        <v>187610.86498067388</v>
      </c>
      <c r="I47" s="320">
        <v>135179.57470825198</v>
      </c>
      <c r="K47" s="32"/>
    </row>
    <row r="48" spans="2:14" ht="15" customHeight="1" thickBot="1" x14ac:dyDescent="0.3">
      <c r="B48" s="54">
        <v>10</v>
      </c>
      <c r="C48" s="55" t="s">
        <v>76</v>
      </c>
      <c r="D48" s="56">
        <v>551497.6374021722</v>
      </c>
      <c r="E48" s="57">
        <v>470719.09657649696</v>
      </c>
      <c r="F48" s="321">
        <v>82365.009942684992</v>
      </c>
      <c r="G48" s="322">
        <v>62044.568897238903</v>
      </c>
      <c r="H48" s="322">
        <v>189656.2083219756</v>
      </c>
      <c r="I48" s="323">
        <v>136653.30941459749</v>
      </c>
      <c r="K48" s="74"/>
      <c r="N48" s="32"/>
    </row>
    <row r="49" spans="2:11" ht="15.75" customHeight="1" thickBot="1" x14ac:dyDescent="0.3">
      <c r="B49" s="291" t="s">
        <v>77</v>
      </c>
      <c r="C49" s="292"/>
      <c r="D49" s="47">
        <f>SUM(D45,D47,D48)</f>
        <v>19529824.908402171</v>
      </c>
      <c r="E49" s="58">
        <f>SUM(E45,E47,E48)</f>
        <v>19562067.193076499</v>
      </c>
      <c r="F49" s="315">
        <f t="shared" ref="F49:I49" si="13">SUM(F45,F47,F48)</f>
        <v>3389556.4974213536</v>
      </c>
      <c r="G49" s="316">
        <f t="shared" si="13"/>
        <v>2599374.3277655724</v>
      </c>
      <c r="H49" s="316">
        <f t="shared" si="13"/>
        <v>7881335.6995738745</v>
      </c>
      <c r="I49" s="58">
        <f t="shared" si="13"/>
        <v>5691800.6683156993</v>
      </c>
      <c r="K49" s="32"/>
    </row>
    <row r="50" spans="2:11" ht="15.75" customHeight="1" thickBot="1" x14ac:dyDescent="0.3">
      <c r="B50" s="59"/>
      <c r="C50" s="60"/>
      <c r="D50" s="60"/>
      <c r="E50" s="61"/>
      <c r="F50" s="46"/>
      <c r="G50" s="46"/>
      <c r="H50" s="46"/>
      <c r="I50" s="324"/>
    </row>
    <row r="51" spans="2:11" ht="15" customHeight="1" thickBot="1" x14ac:dyDescent="0.3">
      <c r="B51" s="62">
        <v>11</v>
      </c>
      <c r="C51" s="63" t="s">
        <v>78</v>
      </c>
      <c r="D51" s="52">
        <v>11492640</v>
      </c>
      <c r="E51" s="64">
        <v>11492640</v>
      </c>
      <c r="F51" s="325">
        <v>2010947.5369752028</v>
      </c>
      <c r="G51" s="326">
        <v>1514822.5331777767</v>
      </c>
      <c r="H51" s="326">
        <v>4630469.7257066835</v>
      </c>
      <c r="I51" s="327">
        <v>3336400.2041403372</v>
      </c>
    </row>
    <row r="52" spans="2:11" ht="15.75" customHeight="1" thickBot="1" x14ac:dyDescent="0.3">
      <c r="B52" s="291" t="s">
        <v>79</v>
      </c>
      <c r="C52" s="292"/>
      <c r="D52" s="47">
        <f>D49-D51</f>
        <v>8037184.908402171</v>
      </c>
      <c r="E52" s="58">
        <f>E49-E51</f>
        <v>8069427.1930764988</v>
      </c>
      <c r="F52" s="315">
        <f t="shared" ref="F52:I52" si="14">F49-F51</f>
        <v>1378608.9604461507</v>
      </c>
      <c r="G52" s="316">
        <f t="shared" si="14"/>
        <v>1084551.7945877956</v>
      </c>
      <c r="H52" s="316">
        <f t="shared" si="14"/>
        <v>3250865.973867191</v>
      </c>
      <c r="I52" s="58">
        <f t="shared" si="14"/>
        <v>2355400.4641753621</v>
      </c>
      <c r="K52" s="74"/>
    </row>
    <row r="53" spans="2:11" ht="15.75" customHeight="1" thickBot="1" x14ac:dyDescent="0.3">
      <c r="B53" s="65"/>
      <c r="C53" s="66"/>
      <c r="D53" s="60"/>
      <c r="E53" s="61"/>
      <c r="F53" s="46"/>
      <c r="G53" s="46"/>
      <c r="H53" s="46"/>
      <c r="I53" s="324"/>
    </row>
    <row r="54" spans="2:11" ht="15" customHeight="1" thickBot="1" x14ac:dyDescent="0.3">
      <c r="B54" s="67">
        <v>12</v>
      </c>
      <c r="C54" s="51" t="s">
        <v>80</v>
      </c>
      <c r="D54" s="68">
        <f>D52*24%</f>
        <v>1928924.378016521</v>
      </c>
      <c r="E54" s="69">
        <f>E52*24%</f>
        <v>1936662.5263383596</v>
      </c>
      <c r="F54" s="328">
        <v>338911.700867482</v>
      </c>
      <c r="G54" s="329">
        <v>255298.0979324269</v>
      </c>
      <c r="H54" s="329">
        <v>780388.51919287362</v>
      </c>
      <c r="I54" s="69">
        <v>562294.66317189124</v>
      </c>
      <c r="J54" s="70"/>
      <c r="K54" s="71"/>
    </row>
    <row r="55" spans="2:11" ht="15.75" customHeight="1" thickBot="1" x14ac:dyDescent="0.3">
      <c r="B55" s="291" t="s">
        <v>81</v>
      </c>
      <c r="C55" s="292"/>
      <c r="D55" s="47">
        <f>SUM(D52+D54)</f>
        <v>9966109.2864186913</v>
      </c>
      <c r="E55" s="58">
        <f>SUM(E52+E54)</f>
        <v>10006089.719414858</v>
      </c>
      <c r="F55" s="315">
        <f t="shared" ref="F55:I55" si="15">SUM(F52+F54)</f>
        <v>1717520.6613136327</v>
      </c>
      <c r="G55" s="316">
        <f t="shared" si="15"/>
        <v>1339849.8925202226</v>
      </c>
      <c r="H55" s="316">
        <f t="shared" si="15"/>
        <v>4031254.4930600645</v>
      </c>
      <c r="I55" s="58">
        <f t="shared" si="15"/>
        <v>2917695.1273472533</v>
      </c>
    </row>
    <row r="56" spans="2:11" x14ac:dyDescent="0.25">
      <c r="B56" s="72"/>
      <c r="D56" s="73"/>
      <c r="E56" s="73"/>
    </row>
    <row r="57" spans="2:11" x14ac:dyDescent="0.25">
      <c r="B57" s="72"/>
      <c r="D57" s="73"/>
      <c r="E57" s="73"/>
      <c r="I57" s="74"/>
    </row>
    <row r="58" spans="2:11" x14ac:dyDescent="0.25">
      <c r="B58" s="72"/>
      <c r="C58" s="299" t="s">
        <v>82</v>
      </c>
      <c r="F58" s="6"/>
      <c r="G58" s="6"/>
      <c r="H58" s="6"/>
      <c r="I58" s="6"/>
    </row>
    <row r="59" spans="2:11" x14ac:dyDescent="0.25">
      <c r="B59" s="72"/>
      <c r="C59" s="299"/>
      <c r="D59" s="32"/>
      <c r="E59" s="32"/>
      <c r="F59" s="32"/>
      <c r="I59" s="32"/>
    </row>
    <row r="60" spans="2:11" x14ac:dyDescent="0.25">
      <c r="C60" s="299"/>
    </row>
  </sheetData>
  <mergeCells count="11">
    <mergeCell ref="B46:D46"/>
    <mergeCell ref="B49:C49"/>
    <mergeCell ref="B52:C52"/>
    <mergeCell ref="B55:C55"/>
    <mergeCell ref="C58:C60"/>
    <mergeCell ref="B45:C45"/>
    <mergeCell ref="B4:D4"/>
    <mergeCell ref="B7:C7"/>
    <mergeCell ref="B26:C26"/>
    <mergeCell ref="B33:C33"/>
    <mergeCell ref="B39:C3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ECB0C-EE0E-4326-BCB4-5FC9F416E310}">
  <sheetPr codeName="Sheet7"/>
  <dimension ref="A1:AW284"/>
  <sheetViews>
    <sheetView zoomScale="86" workbookViewId="0">
      <pane xSplit="4" ySplit="6" topLeftCell="AA214" activePane="bottomRight" state="frozen"/>
      <selection pane="topRight" activeCell="E1" sqref="E1"/>
      <selection pane="bottomLeft" activeCell="A7" sqref="A7"/>
      <selection pane="bottomRight" activeCell="AG1" sqref="AG1:AG1048576"/>
    </sheetView>
  </sheetViews>
  <sheetFormatPr defaultColWidth="9.140625" defaultRowHeight="15" x14ac:dyDescent="0.25"/>
  <cols>
    <col min="1" max="1" width="3" style="75" customWidth="1"/>
    <col min="2" max="2" width="9.7109375" style="75" customWidth="1"/>
    <col min="3" max="3" width="57.140625" style="79" customWidth="1"/>
    <col min="4" max="4" width="12.5703125" style="76" customWidth="1"/>
    <col min="5" max="5" width="12.5703125" style="75" customWidth="1"/>
    <col min="6" max="6" width="16.7109375" style="77" customWidth="1"/>
    <col min="7" max="9" width="12.5703125" style="75" customWidth="1"/>
    <col min="10" max="10" width="2.85546875" style="75" customWidth="1"/>
    <col min="11" max="18" width="12.42578125" style="75" customWidth="1"/>
    <col min="19" max="24" width="12.5703125" style="75" customWidth="1"/>
    <col min="25" max="25" width="2.85546875" style="75" customWidth="1"/>
    <col min="26" max="29" width="12.5703125" style="75" customWidth="1"/>
    <col min="30" max="30" width="12.42578125" style="75" customWidth="1"/>
    <col min="31" max="31" width="2.85546875" style="75" customWidth="1"/>
    <col min="32" max="36" width="12.7109375" style="75" customWidth="1"/>
    <col min="37" max="38" width="9.140625" style="75"/>
    <col min="39" max="39" width="49.140625" style="75" customWidth="1"/>
    <col min="40" max="43" width="21" style="75" customWidth="1"/>
    <col min="44" max="49" width="11.42578125" style="75" customWidth="1"/>
    <col min="50" max="16384" width="9.140625" style="75"/>
  </cols>
  <sheetData>
    <row r="1" spans="1:49" x14ac:dyDescent="0.25">
      <c r="C1" s="1"/>
      <c r="I1" s="78" t="s">
        <v>83</v>
      </c>
      <c r="J1" s="78"/>
      <c r="AJ1" s="75" t="s">
        <v>84</v>
      </c>
    </row>
    <row r="2" spans="1:49" x14ac:dyDescent="0.25">
      <c r="I2" s="80" t="s">
        <v>592</v>
      </c>
      <c r="J2" s="80"/>
    </row>
    <row r="3" spans="1:49" x14ac:dyDescent="0.25">
      <c r="G3" s="81"/>
    </row>
    <row r="4" spans="1:49" x14ac:dyDescent="0.25">
      <c r="B4" s="82"/>
      <c r="C4" s="300" t="s">
        <v>85</v>
      </c>
      <c r="D4" s="300"/>
      <c r="E4" s="300"/>
      <c r="F4" s="300"/>
      <c r="G4" s="300"/>
      <c r="H4" s="300"/>
      <c r="I4" s="83"/>
      <c r="J4" s="84"/>
      <c r="K4" s="300" t="s">
        <v>86</v>
      </c>
      <c r="L4" s="300"/>
      <c r="M4" s="300"/>
      <c r="N4" s="300"/>
      <c r="O4" s="300"/>
      <c r="P4" s="300"/>
      <c r="Q4" s="300"/>
      <c r="R4" s="300"/>
      <c r="S4" s="300"/>
      <c r="T4" s="300"/>
      <c r="U4" s="300"/>
      <c r="V4" s="300"/>
      <c r="W4" s="300"/>
      <c r="X4" s="300"/>
      <c r="Y4" s="82"/>
      <c r="Z4" s="300" t="s">
        <v>87</v>
      </c>
      <c r="AA4" s="300"/>
      <c r="AB4" s="300"/>
      <c r="AC4" s="300"/>
      <c r="AD4" s="83"/>
      <c r="AE4" s="82"/>
      <c r="AF4" s="300" t="s">
        <v>88</v>
      </c>
      <c r="AG4" s="300"/>
      <c r="AH4" s="300"/>
      <c r="AI4" s="300"/>
      <c r="AJ4" s="83"/>
      <c r="AK4" s="82"/>
      <c r="AL4" s="82"/>
      <c r="AM4" s="82"/>
      <c r="AN4" s="82"/>
      <c r="AO4" s="82"/>
      <c r="AP4" s="82"/>
      <c r="AQ4" s="82"/>
      <c r="AR4" s="82"/>
      <c r="AS4" s="82"/>
      <c r="AT4" s="82"/>
    </row>
    <row r="5" spans="1:49" ht="15.75" thickBot="1" x14ac:dyDescent="0.3">
      <c r="B5" s="82"/>
      <c r="C5" s="85"/>
      <c r="D5" s="86"/>
      <c r="E5" s="82"/>
      <c r="F5" s="87"/>
      <c r="G5" s="82"/>
      <c r="H5" s="82"/>
      <c r="I5" s="82"/>
      <c r="J5" s="82"/>
      <c r="K5" s="82"/>
      <c r="L5" s="82"/>
      <c r="M5" s="82"/>
      <c r="N5" s="82"/>
      <c r="O5" s="82"/>
      <c r="P5" s="82"/>
      <c r="Q5" s="82"/>
      <c r="R5" s="82"/>
      <c r="S5" s="82"/>
      <c r="T5" s="82"/>
      <c r="U5" s="82"/>
      <c r="V5" s="82"/>
      <c r="W5" s="82"/>
      <c r="X5" s="82"/>
      <c r="Y5" s="82"/>
      <c r="Z5" s="301"/>
      <c r="AA5" s="301"/>
      <c r="AB5" s="301"/>
      <c r="AC5" s="301"/>
      <c r="AD5" s="82"/>
      <c r="AE5" s="82"/>
      <c r="AF5" s="82"/>
      <c r="AG5" s="82"/>
      <c r="AH5" s="82"/>
      <c r="AI5" s="82"/>
      <c r="AJ5" s="82"/>
      <c r="AK5" s="82"/>
      <c r="AL5" s="82"/>
      <c r="AM5" s="82"/>
      <c r="AN5" s="82"/>
      <c r="AO5" s="82"/>
      <c r="AP5" s="82"/>
      <c r="AQ5" s="82"/>
      <c r="AR5" s="82"/>
      <c r="AS5" s="82"/>
      <c r="AT5" s="82"/>
    </row>
    <row r="6" spans="1:49" s="88" customFormat="1" ht="34.5" thickBot="1" x14ac:dyDescent="0.3">
      <c r="B6" s="89" t="s">
        <v>89</v>
      </c>
      <c r="C6" s="90" t="s">
        <v>90</v>
      </c>
      <c r="D6" s="91" t="s">
        <v>91</v>
      </c>
      <c r="E6" s="92" t="s">
        <v>92</v>
      </c>
      <c r="F6" s="91" t="s">
        <v>5</v>
      </c>
      <c r="G6" s="93" t="s">
        <v>57</v>
      </c>
      <c r="H6" s="94" t="s">
        <v>59</v>
      </c>
      <c r="I6" s="95" t="s">
        <v>93</v>
      </c>
      <c r="J6" s="96"/>
      <c r="K6" s="97" t="s">
        <v>94</v>
      </c>
      <c r="L6" s="98" t="s">
        <v>95</v>
      </c>
      <c r="M6" s="97" t="s">
        <v>96</v>
      </c>
      <c r="N6" s="98" t="s">
        <v>97</v>
      </c>
      <c r="O6" s="97" t="s">
        <v>98</v>
      </c>
      <c r="P6" s="98" t="s">
        <v>99</v>
      </c>
      <c r="Q6" s="97" t="s">
        <v>100</v>
      </c>
      <c r="R6" s="91" t="s">
        <v>101</v>
      </c>
      <c r="S6" s="99" t="s">
        <v>102</v>
      </c>
      <c r="T6" s="91" t="s">
        <v>102</v>
      </c>
      <c r="U6" s="99" t="s">
        <v>103</v>
      </c>
      <c r="V6" s="91" t="s">
        <v>103</v>
      </c>
      <c r="W6" s="100" t="s">
        <v>104</v>
      </c>
      <c r="X6" s="91" t="s">
        <v>105</v>
      </c>
      <c r="Y6" s="101"/>
      <c r="Z6" s="102" t="s">
        <v>95</v>
      </c>
      <c r="AA6" s="98" t="s">
        <v>97</v>
      </c>
      <c r="AB6" s="98" t="s">
        <v>106</v>
      </c>
      <c r="AC6" s="98" t="s">
        <v>101</v>
      </c>
      <c r="AD6" s="103" t="s">
        <v>107</v>
      </c>
      <c r="AE6" s="101"/>
      <c r="AF6" s="102" t="s">
        <v>95</v>
      </c>
      <c r="AG6" s="98" t="s">
        <v>97</v>
      </c>
      <c r="AH6" s="98" t="s">
        <v>108</v>
      </c>
      <c r="AI6" s="98" t="s">
        <v>101</v>
      </c>
      <c r="AJ6" s="104" t="s">
        <v>107</v>
      </c>
      <c r="AK6" s="101"/>
      <c r="AL6" s="101"/>
      <c r="AM6" s="105" t="s">
        <v>109</v>
      </c>
      <c r="AN6" s="105" t="s">
        <v>110</v>
      </c>
      <c r="AO6" s="105" t="s">
        <v>111</v>
      </c>
      <c r="AP6" s="105" t="s">
        <v>112</v>
      </c>
      <c r="AQ6" s="105" t="s">
        <v>113</v>
      </c>
      <c r="AR6" s="105" t="s">
        <v>114</v>
      </c>
      <c r="AS6" s="105" t="s">
        <v>115</v>
      </c>
      <c r="AT6" s="106" t="s">
        <v>116</v>
      </c>
      <c r="AU6" s="106" t="s">
        <v>116</v>
      </c>
      <c r="AV6" s="106" t="s">
        <v>117</v>
      </c>
      <c r="AW6" s="106" t="s">
        <v>118</v>
      </c>
    </row>
    <row r="7" spans="1:49" ht="12" customHeight="1" x14ac:dyDescent="0.25">
      <c r="A7" s="76"/>
      <c r="B7" s="107" t="s">
        <v>119</v>
      </c>
      <c r="C7" s="108" t="s">
        <v>120</v>
      </c>
      <c r="D7" s="109">
        <f t="shared" ref="D7:D70" si="0">SUM(K7,M7,O7,Q7,S7,U7,W7)</f>
        <v>4</v>
      </c>
      <c r="E7" s="110" t="s">
        <v>121</v>
      </c>
      <c r="F7" s="111">
        <f>IF(OR(D7=0,E7=0),"",SUM(D7*E7))</f>
        <v>4426.96</v>
      </c>
      <c r="G7" s="112" t="s">
        <v>122</v>
      </c>
      <c r="H7" s="113"/>
      <c r="I7" s="114"/>
      <c r="J7" s="82" t="str">
        <f t="shared" ref="J7:J70" si="1">IF(SUM(K7,M7,O7,Q7,S7,U7,W7)-D7=0,"","K")</f>
        <v/>
      </c>
      <c r="K7" s="115">
        <v>1</v>
      </c>
      <c r="L7" s="116">
        <f>IF(ISBLANK(K7),"",SUM(K7*$E7))</f>
        <v>1106.74</v>
      </c>
      <c r="M7" s="115"/>
      <c r="N7" s="116" t="str">
        <f>IF(ISBLANK(M7),"",SUM(M7*$E7))</f>
        <v/>
      </c>
      <c r="O7" s="115">
        <v>1</v>
      </c>
      <c r="P7" s="116">
        <f>IF(ISBLANK(O7),"",SUM(O7*$E7))</f>
        <v>1106.74</v>
      </c>
      <c r="Q7" s="115">
        <v>2</v>
      </c>
      <c r="R7" s="116">
        <f>IF(ISBLANK(Q7),"",SUM(Q7*$E7))</f>
        <v>2213.48</v>
      </c>
      <c r="S7" s="115"/>
      <c r="T7" s="117" t="str">
        <f>IF(ISBLANK(S7),"",SUM(S7*$E7))</f>
        <v/>
      </c>
      <c r="U7" s="115"/>
      <c r="V7" s="117" t="str">
        <f>IF(ISBLANK(U7),"",SUM(U7*$E7))</f>
        <v/>
      </c>
      <c r="W7" s="115"/>
      <c r="X7" s="117" t="str">
        <f>IF(ISBLANK(W7),"",SUM(W7*$E7))</f>
        <v/>
      </c>
      <c r="Y7" s="82"/>
      <c r="Z7" s="118" t="str">
        <f>IF(ISBLANK($S7),"",SUM($T7*$AU$10))</f>
        <v/>
      </c>
      <c r="AA7" s="119" t="str">
        <f>IF(IF(ISBLANK($S7),0,SUM($T7*$AU$8))+IF(ISBLANK($U7),0,SUM($V7*$AW$8))=0,"",IF(ISBLANK($S7),0,SUM($T7*$AU$8))+IF(ISBLANK($U7),0,SUM($V7*$AW$8)))</f>
        <v/>
      </c>
      <c r="AB7" s="119" t="str">
        <f>IF(IF(ISBLANK($S7),0,SUM($T7*$AU$7))+IF(ISBLANK($U7),0,SUM($V7*$AW$7))=0,"",IF(ISBLANK($S7),0,SUM($T7*$AU$7))+IF(ISBLANK($U7),0,SUM($V7*$AW$7)))</f>
        <v/>
      </c>
      <c r="AC7" s="119" t="str">
        <f>IF(IF(ISBLANK($S7),0,SUM($T7*$AU$9))+IF(ISBLANK($U7),0,SUM($V7*$AW$9))=0,"",IF(ISBLANK($S7),0,SUM($T7*$AU$9))+IF(ISBLANK($U7),0,SUM($V7*$AW$9)))</f>
        <v/>
      </c>
      <c r="AD7" s="120" t="str">
        <f>IF(ISBLANK($S7),"",SUM($T7*$AU$13))</f>
        <v/>
      </c>
      <c r="AE7" s="82" t="str">
        <f t="shared" ref="AE7:AE70" si="2">IF(SUM(T7,V7)=SUM(Z7:AD7),"","K")</f>
        <v/>
      </c>
      <c r="AF7" s="121">
        <f t="shared" ref="AF7:AF73" si="3">IF(SUM(L7,Z7)=0,"",SUM(L7,Z7))</f>
        <v>1106.74</v>
      </c>
      <c r="AG7" s="122" t="str">
        <f t="shared" ref="AG7:AG73" si="4">IF(SUM(N7,AA7)=0,"",SUM(N7,AA7))</f>
        <v/>
      </c>
      <c r="AH7" s="122">
        <f t="shared" ref="AH7:AH73" si="5">IF(SUM(P7,AB7)=0,"",SUM(P7,AB7))</f>
        <v>1106.74</v>
      </c>
      <c r="AI7" s="122">
        <f t="shared" ref="AI7:AI73" si="6">IF(SUM(R7,AC7)=0,"",SUM(R7,AC7))</f>
        <v>2213.48</v>
      </c>
      <c r="AJ7" s="123" t="str">
        <f t="shared" ref="AJ7:AJ70" si="7">IF(SUM(X7,AD7)=0,"",SUM(X7,AD7))</f>
        <v/>
      </c>
      <c r="AK7" s="82"/>
      <c r="AL7" s="82"/>
      <c r="AM7" s="124" t="s">
        <v>9</v>
      </c>
      <c r="AN7" s="125">
        <v>2240.8000000000006</v>
      </c>
      <c r="AO7" s="125">
        <v>0</v>
      </c>
      <c r="AP7" s="125">
        <v>69.14249315068497</v>
      </c>
      <c r="AQ7" s="125">
        <v>1371.5414203533346</v>
      </c>
      <c r="AR7" s="125">
        <v>3681.4839135040202</v>
      </c>
      <c r="AS7" s="126">
        <v>0.39809724726191609</v>
      </c>
      <c r="AT7" s="125">
        <f>AR7</f>
        <v>3681.4839135040202</v>
      </c>
      <c r="AU7" s="126">
        <f>AT7/$AT$14</f>
        <v>0.40290740210314457</v>
      </c>
      <c r="AV7" s="125">
        <f>AT7</f>
        <v>3681.4839135040202</v>
      </c>
      <c r="AW7" s="126">
        <f>AV7/$AV$14</f>
        <v>0.48835898693865637</v>
      </c>
    </row>
    <row r="8" spans="1:49" ht="12" customHeight="1" x14ac:dyDescent="0.25">
      <c r="A8" s="76"/>
      <c r="B8" s="127" t="s">
        <v>123</v>
      </c>
      <c r="C8" s="108" t="s">
        <v>120</v>
      </c>
      <c r="D8" s="109">
        <f t="shared" si="0"/>
        <v>1</v>
      </c>
      <c r="E8" s="110" t="s">
        <v>124</v>
      </c>
      <c r="F8" s="111">
        <f t="shared" ref="F8:F74" si="8">IF(OR(D8=0,E8=0),"",SUM(D8*E8))</f>
        <v>2151.77</v>
      </c>
      <c r="G8" s="112" t="s">
        <v>122</v>
      </c>
      <c r="H8" s="128"/>
      <c r="I8" s="129"/>
      <c r="J8" s="82" t="str">
        <f t="shared" si="1"/>
        <v/>
      </c>
      <c r="K8" s="130"/>
      <c r="L8" s="116" t="str">
        <f t="shared" ref="L8:L74" si="9">IF(ISBLANK(K8),"",SUM(K8*$E8))</f>
        <v/>
      </c>
      <c r="M8" s="130">
        <v>1</v>
      </c>
      <c r="N8" s="116">
        <f t="shared" ref="N8:N74" si="10">IF(ISBLANK(M8),"",SUM(M8*$E8))</f>
        <v>2151.77</v>
      </c>
      <c r="O8" s="130"/>
      <c r="P8" s="116" t="str">
        <f t="shared" ref="P8:P74" si="11">IF(ISBLANK(O8),"",SUM(O8*$E8))</f>
        <v/>
      </c>
      <c r="Q8" s="130"/>
      <c r="R8" s="116" t="str">
        <f t="shared" ref="R8:R74" si="12">IF(ISBLANK(Q8),"",SUM(Q8*$E8))</f>
        <v/>
      </c>
      <c r="S8" s="130"/>
      <c r="T8" s="131" t="str">
        <f t="shared" ref="T8:X74" si="13">IF(ISBLANK(S8),"",SUM(S8*$E8))</f>
        <v/>
      </c>
      <c r="U8" s="130"/>
      <c r="V8" s="131" t="str">
        <f t="shared" ref="V8:V74" si="14">IF(ISBLANK(U8),"",SUM(U8*$E8))</f>
        <v/>
      </c>
      <c r="W8" s="130"/>
      <c r="X8" s="131" t="str">
        <f t="shared" si="13"/>
        <v/>
      </c>
      <c r="Y8" s="82"/>
      <c r="Z8" s="132" t="str">
        <f t="shared" ref="Z8:Z74" si="15">IF(ISBLANK($S8),"",SUM($T8*$AU$10))</f>
        <v/>
      </c>
      <c r="AA8" s="119" t="str">
        <f t="shared" ref="AA8:AA71" si="16">IF(IF(ISBLANK($S8),0,SUM($T8*$AU$8))+IF(ISBLANK($U8),0,SUM($V8*$AW$8))=0,"",IF(ISBLANK($S8),0,SUM($T8*$AU$8))+IF(ISBLANK($U8),0,SUM($V8*$AW$8)))</f>
        <v/>
      </c>
      <c r="AB8" s="119" t="str">
        <f t="shared" ref="AB8:AB71" si="17">IF(IF(ISBLANK($S8),0,SUM($T8*$AU$7))+IF(ISBLANK($U8),0,SUM($V8*$AW$7))=0,"",IF(ISBLANK($S8),0,SUM($T8*$AU$7))+IF(ISBLANK($U8),0,SUM($V8*$AW$7)))</f>
        <v/>
      </c>
      <c r="AC8" s="119" t="str">
        <f t="shared" ref="AC8:AC71" si="18">IF(IF(ISBLANK($S8),0,SUM($T8*$AU$9))+IF(ISBLANK($U8),0,SUM($V8*$AW$9))=0,"",IF(ISBLANK($S8),0,SUM($T8*$AU$9))+IF(ISBLANK($U8),0,SUM($V8*$AW$9)))</f>
        <v/>
      </c>
      <c r="AD8" s="133" t="str">
        <f t="shared" ref="AD8:AD74" si="19">IF(ISBLANK($S8),"",SUM($T8*$AU$13))</f>
        <v/>
      </c>
      <c r="AE8" s="82" t="str">
        <f t="shared" si="2"/>
        <v/>
      </c>
      <c r="AF8" s="134" t="str">
        <f t="shared" si="3"/>
        <v/>
      </c>
      <c r="AG8" s="119">
        <f t="shared" si="4"/>
        <v>2151.77</v>
      </c>
      <c r="AH8" s="119" t="str">
        <f t="shared" si="5"/>
        <v/>
      </c>
      <c r="AI8" s="119" t="str">
        <f t="shared" si="6"/>
        <v/>
      </c>
      <c r="AJ8" s="135" t="str">
        <f t="shared" si="7"/>
        <v/>
      </c>
      <c r="AK8" s="82"/>
      <c r="AL8" s="82"/>
      <c r="AM8" s="124" t="s">
        <v>8</v>
      </c>
      <c r="AN8" s="125">
        <v>706.9</v>
      </c>
      <c r="AO8" s="125">
        <v>42.979902043573716</v>
      </c>
      <c r="AP8" s="125">
        <v>21.81222260273973</v>
      </c>
      <c r="AQ8" s="125">
        <v>432.67700376998062</v>
      </c>
      <c r="AR8" s="125">
        <v>1204.3691284162942</v>
      </c>
      <c r="AS8" s="126">
        <v>0.13023445055703523</v>
      </c>
      <c r="AT8" s="125">
        <f t="shared" ref="AT8:AT10" si="20">AR8</f>
        <v>1204.3691284162942</v>
      </c>
      <c r="AU8" s="126">
        <f t="shared" ref="AU8:AU15" si="21">AT8/$AT$14</f>
        <v>0.1318080556928414</v>
      </c>
      <c r="AV8" s="125">
        <f t="shared" ref="AV8:AV9" si="22">AT8</f>
        <v>1204.3691284162942</v>
      </c>
      <c r="AW8" s="126">
        <f t="shared" ref="AW8:AW15" si="23">AV8/$AV$14</f>
        <v>0.15976288400884567</v>
      </c>
    </row>
    <row r="9" spans="1:49" ht="12" customHeight="1" x14ac:dyDescent="0.25">
      <c r="A9" s="76"/>
      <c r="B9" s="127" t="s">
        <v>125</v>
      </c>
      <c r="C9" s="108" t="s">
        <v>120</v>
      </c>
      <c r="D9" s="109">
        <f t="shared" si="0"/>
        <v>1</v>
      </c>
      <c r="E9" s="110" t="s">
        <v>126</v>
      </c>
      <c r="F9" s="111">
        <f t="shared" si="8"/>
        <v>1785.83</v>
      </c>
      <c r="G9" s="112" t="s">
        <v>122</v>
      </c>
      <c r="H9" s="128"/>
      <c r="I9" s="129"/>
      <c r="J9" s="82" t="str">
        <f t="shared" si="1"/>
        <v/>
      </c>
      <c r="K9" s="130"/>
      <c r="L9" s="116" t="str">
        <f t="shared" si="9"/>
        <v/>
      </c>
      <c r="M9" s="130"/>
      <c r="N9" s="116" t="str">
        <f t="shared" si="10"/>
        <v/>
      </c>
      <c r="O9" s="130">
        <v>1</v>
      </c>
      <c r="P9" s="116">
        <f t="shared" si="11"/>
        <v>1785.83</v>
      </c>
      <c r="Q9" s="130"/>
      <c r="R9" s="116" t="str">
        <f t="shared" si="12"/>
        <v/>
      </c>
      <c r="S9" s="130"/>
      <c r="T9" s="131" t="str">
        <f t="shared" si="13"/>
        <v/>
      </c>
      <c r="U9" s="130"/>
      <c r="V9" s="131" t="str">
        <f t="shared" si="14"/>
        <v/>
      </c>
      <c r="W9" s="130"/>
      <c r="X9" s="131" t="str">
        <f t="shared" si="13"/>
        <v/>
      </c>
      <c r="Y9" s="82"/>
      <c r="Z9" s="132" t="str">
        <f t="shared" si="15"/>
        <v/>
      </c>
      <c r="AA9" s="119" t="str">
        <f t="shared" si="16"/>
        <v/>
      </c>
      <c r="AB9" s="119" t="str">
        <f t="shared" si="17"/>
        <v/>
      </c>
      <c r="AC9" s="119" t="str">
        <f t="shared" si="18"/>
        <v/>
      </c>
      <c r="AD9" s="133" t="str">
        <f t="shared" si="19"/>
        <v/>
      </c>
      <c r="AE9" s="82" t="str">
        <f t="shared" si="2"/>
        <v/>
      </c>
      <c r="AF9" s="134" t="str">
        <f t="shared" si="3"/>
        <v/>
      </c>
      <c r="AG9" s="119" t="str">
        <f t="shared" si="4"/>
        <v/>
      </c>
      <c r="AH9" s="119">
        <f t="shared" si="5"/>
        <v>1785.83</v>
      </c>
      <c r="AI9" s="119" t="str">
        <f t="shared" si="6"/>
        <v/>
      </c>
      <c r="AJ9" s="135" t="str">
        <f t="shared" si="7"/>
        <v/>
      </c>
      <c r="AK9" s="82"/>
      <c r="AL9" s="82"/>
      <c r="AM9" s="124" t="s">
        <v>10</v>
      </c>
      <c r="AN9" s="125">
        <v>1611.5000000000002</v>
      </c>
      <c r="AO9" s="125">
        <v>5.039571806591292</v>
      </c>
      <c r="AP9" s="125">
        <v>49.724708904109612</v>
      </c>
      <c r="AQ9" s="125">
        <v>986.36156680622992</v>
      </c>
      <c r="AR9" s="125">
        <v>2652.6258475169311</v>
      </c>
      <c r="AS9" s="126">
        <v>0.28684168469099691</v>
      </c>
      <c r="AT9" s="125">
        <f t="shared" si="20"/>
        <v>2652.6258475169311</v>
      </c>
      <c r="AU9" s="126">
        <f t="shared" si="21"/>
        <v>0.2903075537161468</v>
      </c>
      <c r="AV9" s="125">
        <f t="shared" si="22"/>
        <v>2652.6258475169311</v>
      </c>
      <c r="AW9" s="126">
        <f t="shared" si="23"/>
        <v>0.35187812905249805</v>
      </c>
    </row>
    <row r="10" spans="1:49" ht="12" customHeight="1" x14ac:dyDescent="0.25">
      <c r="A10" s="76"/>
      <c r="B10" s="127" t="s">
        <v>127</v>
      </c>
      <c r="C10" s="108" t="s">
        <v>120</v>
      </c>
      <c r="D10" s="109">
        <f t="shared" si="0"/>
        <v>1</v>
      </c>
      <c r="E10" s="110" t="s">
        <v>128</v>
      </c>
      <c r="F10" s="111">
        <f t="shared" si="8"/>
        <v>1949.54</v>
      </c>
      <c r="G10" s="112" t="s">
        <v>122</v>
      </c>
      <c r="H10" s="128"/>
      <c r="I10" s="129"/>
      <c r="J10" s="82" t="str">
        <f t="shared" si="1"/>
        <v/>
      </c>
      <c r="K10" s="130"/>
      <c r="L10" s="116" t="str">
        <f t="shared" si="9"/>
        <v/>
      </c>
      <c r="M10" s="130"/>
      <c r="N10" s="116" t="str">
        <f t="shared" si="10"/>
        <v/>
      </c>
      <c r="O10" s="130"/>
      <c r="P10" s="116" t="str">
        <f t="shared" si="11"/>
        <v/>
      </c>
      <c r="Q10" s="130">
        <v>1</v>
      </c>
      <c r="R10" s="116">
        <f t="shared" si="12"/>
        <v>1949.54</v>
      </c>
      <c r="S10" s="130"/>
      <c r="T10" s="131" t="str">
        <f t="shared" si="13"/>
        <v/>
      </c>
      <c r="U10" s="130"/>
      <c r="V10" s="131" t="str">
        <f t="shared" si="14"/>
        <v/>
      </c>
      <c r="W10" s="130"/>
      <c r="X10" s="131" t="str">
        <f t="shared" si="13"/>
        <v/>
      </c>
      <c r="Y10" s="82"/>
      <c r="Z10" s="132" t="str">
        <f t="shared" si="15"/>
        <v/>
      </c>
      <c r="AA10" s="119" t="str">
        <f t="shared" si="16"/>
        <v/>
      </c>
      <c r="AB10" s="119" t="str">
        <f t="shared" si="17"/>
        <v/>
      </c>
      <c r="AC10" s="119" t="str">
        <f t="shared" si="18"/>
        <v/>
      </c>
      <c r="AD10" s="133" t="str">
        <f t="shared" si="19"/>
        <v/>
      </c>
      <c r="AE10" s="82" t="str">
        <f t="shared" si="2"/>
        <v/>
      </c>
      <c r="AF10" s="134" t="str">
        <f t="shared" si="3"/>
        <v/>
      </c>
      <c r="AG10" s="119" t="str">
        <f t="shared" si="4"/>
        <v/>
      </c>
      <c r="AH10" s="119" t="str">
        <f t="shared" si="5"/>
        <v/>
      </c>
      <c r="AI10" s="119">
        <f t="shared" si="6"/>
        <v>1949.54</v>
      </c>
      <c r="AJ10" s="135" t="str">
        <f t="shared" si="7"/>
        <v/>
      </c>
      <c r="AK10" s="82"/>
      <c r="AL10" s="82"/>
      <c r="AM10" s="124" t="s">
        <v>7</v>
      </c>
      <c r="AN10" s="125">
        <v>1173.7000000000003</v>
      </c>
      <c r="AO10" s="125">
        <v>65.180526149834989</v>
      </c>
      <c r="AP10" s="125">
        <v>36.215880136986321</v>
      </c>
      <c r="AQ10" s="125">
        <v>323.72000907045282</v>
      </c>
      <c r="AR10" s="125">
        <v>1598.8164153572743</v>
      </c>
      <c r="AS10" s="126">
        <v>0.17288800624558268</v>
      </c>
      <c r="AT10" s="125">
        <f t="shared" si="20"/>
        <v>1598.8164153572743</v>
      </c>
      <c r="AU10" s="126">
        <f t="shared" si="21"/>
        <v>0.17497698848786727</v>
      </c>
      <c r="AV10" s="136">
        <v>0</v>
      </c>
      <c r="AW10" s="126">
        <f t="shared" si="23"/>
        <v>0</v>
      </c>
    </row>
    <row r="11" spans="1:49" ht="12" customHeight="1" x14ac:dyDescent="0.25">
      <c r="A11" s="76"/>
      <c r="B11" s="127" t="s">
        <v>129</v>
      </c>
      <c r="C11" s="108" t="s">
        <v>130</v>
      </c>
      <c r="D11" s="109">
        <f t="shared" si="0"/>
        <v>1</v>
      </c>
      <c r="E11" s="110" t="s">
        <v>131</v>
      </c>
      <c r="F11" s="111">
        <f t="shared" si="8"/>
        <v>2037.64</v>
      </c>
      <c r="G11" s="112" t="s">
        <v>122</v>
      </c>
      <c r="H11" s="128"/>
      <c r="I11" s="129"/>
      <c r="J11" s="82" t="str">
        <f t="shared" si="1"/>
        <v/>
      </c>
      <c r="K11" s="130"/>
      <c r="L11" s="116" t="str">
        <f t="shared" si="9"/>
        <v/>
      </c>
      <c r="M11" s="130"/>
      <c r="N11" s="116" t="str">
        <f t="shared" si="10"/>
        <v/>
      </c>
      <c r="O11" s="130"/>
      <c r="P11" s="116" t="str">
        <f t="shared" si="11"/>
        <v/>
      </c>
      <c r="Q11" s="130">
        <v>1</v>
      </c>
      <c r="R11" s="116">
        <f t="shared" si="12"/>
        <v>2037.64</v>
      </c>
      <c r="S11" s="130"/>
      <c r="T11" s="131" t="str">
        <f t="shared" si="13"/>
        <v/>
      </c>
      <c r="U11" s="130"/>
      <c r="V11" s="131" t="str">
        <f t="shared" si="14"/>
        <v/>
      </c>
      <c r="W11" s="130"/>
      <c r="X11" s="131" t="str">
        <f t="shared" si="13"/>
        <v/>
      </c>
      <c r="Y11" s="82"/>
      <c r="Z11" s="132" t="str">
        <f t="shared" si="15"/>
        <v/>
      </c>
      <c r="AA11" s="119" t="str">
        <f t="shared" si="16"/>
        <v/>
      </c>
      <c r="AB11" s="119" t="str">
        <f t="shared" si="17"/>
        <v/>
      </c>
      <c r="AC11" s="119" t="str">
        <f t="shared" si="18"/>
        <v/>
      </c>
      <c r="AD11" s="133" t="str">
        <f t="shared" si="19"/>
        <v/>
      </c>
      <c r="AE11" s="82" t="str">
        <f t="shared" si="2"/>
        <v/>
      </c>
      <c r="AF11" s="134" t="str">
        <f t="shared" si="3"/>
        <v/>
      </c>
      <c r="AG11" s="119" t="str">
        <f t="shared" si="4"/>
        <v/>
      </c>
      <c r="AH11" s="119" t="str">
        <f t="shared" si="5"/>
        <v/>
      </c>
      <c r="AI11" s="119">
        <f t="shared" si="6"/>
        <v>2037.64</v>
      </c>
      <c r="AJ11" s="135" t="str">
        <f t="shared" si="7"/>
        <v/>
      </c>
      <c r="AK11" s="82"/>
      <c r="AL11" s="82"/>
      <c r="AM11" s="124" t="s">
        <v>132</v>
      </c>
      <c r="AN11" s="125">
        <v>100.5</v>
      </c>
      <c r="AO11" s="125">
        <v>0</v>
      </c>
      <c r="AP11" s="125">
        <v>3.101044520547946</v>
      </c>
      <c r="AQ11" s="125">
        <v>0</v>
      </c>
      <c r="AR11" s="125">
        <v>103.60104452054794</v>
      </c>
      <c r="AS11" s="126">
        <v>1.1202898506714964E-2</v>
      </c>
      <c r="AT11" s="136">
        <v>0</v>
      </c>
      <c r="AU11" s="126">
        <f t="shared" si="21"/>
        <v>0</v>
      </c>
      <c r="AV11" s="136">
        <v>0</v>
      </c>
      <c r="AW11" s="126">
        <f t="shared" si="23"/>
        <v>0</v>
      </c>
    </row>
    <row r="12" spans="1:49" ht="12" customHeight="1" x14ac:dyDescent="0.25">
      <c r="A12" s="76"/>
      <c r="B12" s="127" t="s">
        <v>133</v>
      </c>
      <c r="C12" s="108" t="s">
        <v>130</v>
      </c>
      <c r="D12" s="109">
        <f t="shared" si="0"/>
        <v>1</v>
      </c>
      <c r="E12" s="110" t="s">
        <v>134</v>
      </c>
      <c r="F12" s="111">
        <f t="shared" si="8"/>
        <v>2251.64</v>
      </c>
      <c r="G12" s="112" t="s">
        <v>122</v>
      </c>
      <c r="H12" s="128"/>
      <c r="I12" s="129"/>
      <c r="J12" s="82" t="str">
        <f t="shared" si="1"/>
        <v/>
      </c>
      <c r="K12" s="130"/>
      <c r="L12" s="116" t="str">
        <f t="shared" si="9"/>
        <v/>
      </c>
      <c r="M12" s="130">
        <v>1</v>
      </c>
      <c r="N12" s="116">
        <f t="shared" si="10"/>
        <v>2251.64</v>
      </c>
      <c r="O12" s="130"/>
      <c r="P12" s="116" t="str">
        <f t="shared" si="11"/>
        <v/>
      </c>
      <c r="Q12" s="130"/>
      <c r="R12" s="116" t="str">
        <f t="shared" si="12"/>
        <v/>
      </c>
      <c r="S12" s="130"/>
      <c r="T12" s="131" t="str">
        <f t="shared" si="13"/>
        <v/>
      </c>
      <c r="U12" s="130"/>
      <c r="V12" s="131" t="str">
        <f t="shared" si="14"/>
        <v/>
      </c>
      <c r="W12" s="130"/>
      <c r="X12" s="131" t="str">
        <f t="shared" si="13"/>
        <v/>
      </c>
      <c r="Y12" s="82"/>
      <c r="Z12" s="132" t="str">
        <f t="shared" si="15"/>
        <v/>
      </c>
      <c r="AA12" s="119" t="str">
        <f t="shared" si="16"/>
        <v/>
      </c>
      <c r="AB12" s="119" t="str">
        <f t="shared" si="17"/>
        <v/>
      </c>
      <c r="AC12" s="119" t="str">
        <f t="shared" si="18"/>
        <v/>
      </c>
      <c r="AD12" s="133" t="str">
        <f t="shared" si="19"/>
        <v/>
      </c>
      <c r="AE12" s="82" t="str">
        <f t="shared" si="2"/>
        <v/>
      </c>
      <c r="AF12" s="134" t="str">
        <f t="shared" si="3"/>
        <v/>
      </c>
      <c r="AG12" s="119">
        <f t="shared" si="4"/>
        <v>2251.64</v>
      </c>
      <c r="AH12" s="119" t="str">
        <f t="shared" si="5"/>
        <v/>
      </c>
      <c r="AI12" s="119" t="str">
        <f t="shared" si="6"/>
        <v/>
      </c>
      <c r="AJ12" s="135" t="str">
        <f t="shared" si="7"/>
        <v/>
      </c>
      <c r="AK12" s="82"/>
      <c r="AL12" s="82"/>
      <c r="AM12" s="124" t="s">
        <v>135</v>
      </c>
      <c r="AN12" s="125">
        <v>6.6</v>
      </c>
      <c r="AO12" s="125">
        <v>0</v>
      </c>
      <c r="AP12" s="125">
        <v>0.20365068493150687</v>
      </c>
      <c r="AQ12" s="125">
        <v>0</v>
      </c>
      <c r="AR12" s="125">
        <v>6.8036506849315064</v>
      </c>
      <c r="AS12" s="126">
        <v>7.3571273775441552E-4</v>
      </c>
      <c r="AT12" s="136">
        <v>0</v>
      </c>
      <c r="AU12" s="126">
        <f t="shared" si="21"/>
        <v>0</v>
      </c>
      <c r="AV12" s="136">
        <v>0</v>
      </c>
      <c r="AW12" s="126">
        <f t="shared" si="23"/>
        <v>0</v>
      </c>
    </row>
    <row r="13" spans="1:49" ht="12" customHeight="1" x14ac:dyDescent="0.25">
      <c r="A13" s="76"/>
      <c r="B13" s="127" t="s">
        <v>136</v>
      </c>
      <c r="C13" s="108" t="s">
        <v>130</v>
      </c>
      <c r="D13" s="109">
        <f t="shared" si="0"/>
        <v>1</v>
      </c>
      <c r="E13" s="110" t="s">
        <v>137</v>
      </c>
      <c r="F13" s="111">
        <f t="shared" si="8"/>
        <v>1864.3</v>
      </c>
      <c r="G13" s="112" t="s">
        <v>122</v>
      </c>
      <c r="H13" s="128"/>
      <c r="I13" s="129"/>
      <c r="J13" s="82" t="str">
        <f t="shared" si="1"/>
        <v/>
      </c>
      <c r="K13" s="130"/>
      <c r="L13" s="116" t="str">
        <f t="shared" si="9"/>
        <v/>
      </c>
      <c r="M13" s="130"/>
      <c r="N13" s="116" t="str">
        <f t="shared" si="10"/>
        <v/>
      </c>
      <c r="O13" s="130">
        <v>1</v>
      </c>
      <c r="P13" s="116">
        <f t="shared" si="11"/>
        <v>1864.3</v>
      </c>
      <c r="Q13" s="130"/>
      <c r="R13" s="116" t="str">
        <f t="shared" si="12"/>
        <v/>
      </c>
      <c r="S13" s="130"/>
      <c r="T13" s="131" t="str">
        <f t="shared" si="13"/>
        <v/>
      </c>
      <c r="U13" s="130"/>
      <c r="V13" s="131" t="str">
        <f t="shared" si="14"/>
        <v/>
      </c>
      <c r="W13" s="130"/>
      <c r="X13" s="131" t="str">
        <f t="shared" si="13"/>
        <v/>
      </c>
      <c r="Y13" s="82"/>
      <c r="Z13" s="132" t="str">
        <f t="shared" si="15"/>
        <v/>
      </c>
      <c r="AA13" s="119" t="str">
        <f t="shared" si="16"/>
        <v/>
      </c>
      <c r="AB13" s="119" t="str">
        <f t="shared" si="17"/>
        <v/>
      </c>
      <c r="AC13" s="119" t="str">
        <f t="shared" si="18"/>
        <v/>
      </c>
      <c r="AD13" s="133" t="str">
        <f t="shared" si="19"/>
        <v/>
      </c>
      <c r="AE13" s="82" t="str">
        <f t="shared" si="2"/>
        <v/>
      </c>
      <c r="AF13" s="134" t="str">
        <f t="shared" si="3"/>
        <v/>
      </c>
      <c r="AG13" s="119" t="str">
        <f t="shared" si="4"/>
        <v/>
      </c>
      <c r="AH13" s="119">
        <f t="shared" si="5"/>
        <v>1864.3</v>
      </c>
      <c r="AI13" s="119" t="str">
        <f t="shared" si="6"/>
        <v/>
      </c>
      <c r="AJ13" s="135" t="str">
        <f t="shared" si="7"/>
        <v/>
      </c>
      <c r="AK13" s="82"/>
      <c r="AL13" s="82"/>
      <c r="AM13" s="137" t="s">
        <v>138</v>
      </c>
      <c r="AN13" s="138">
        <v>-2.7284841053187847E-12</v>
      </c>
      <c r="AO13" s="138">
        <v>1.4210854715202004E-14</v>
      </c>
      <c r="AP13" s="138">
        <v>-8.4190554071651561E-14</v>
      </c>
      <c r="AQ13" s="138">
        <v>0</v>
      </c>
      <c r="AR13" s="138">
        <v>-2.7984638046752345E-12</v>
      </c>
      <c r="AS13" s="139">
        <v>-3.0261187156538763E-16</v>
      </c>
      <c r="AT13" s="138">
        <v>0</v>
      </c>
      <c r="AU13" s="139">
        <f t="shared" si="21"/>
        <v>0</v>
      </c>
      <c r="AV13" s="138">
        <v>0</v>
      </c>
      <c r="AW13" s="139">
        <f t="shared" si="23"/>
        <v>0</v>
      </c>
    </row>
    <row r="14" spans="1:49" ht="12" customHeight="1" x14ac:dyDescent="0.25">
      <c r="A14" s="76"/>
      <c r="B14" s="127" t="s">
        <v>139</v>
      </c>
      <c r="C14" s="108" t="s">
        <v>140</v>
      </c>
      <c r="D14" s="109">
        <f t="shared" si="0"/>
        <v>2</v>
      </c>
      <c r="E14" s="110" t="s">
        <v>141</v>
      </c>
      <c r="F14" s="111">
        <f t="shared" si="8"/>
        <v>4021.14</v>
      </c>
      <c r="G14" s="112" t="s">
        <v>122</v>
      </c>
      <c r="H14" s="128"/>
      <c r="I14" s="129"/>
      <c r="J14" s="82" t="str">
        <f t="shared" si="1"/>
        <v/>
      </c>
      <c r="K14" s="130"/>
      <c r="L14" s="116" t="str">
        <f t="shared" si="9"/>
        <v/>
      </c>
      <c r="M14" s="130"/>
      <c r="N14" s="116" t="str">
        <f t="shared" si="10"/>
        <v/>
      </c>
      <c r="O14" s="130"/>
      <c r="P14" s="116" t="str">
        <f t="shared" si="11"/>
        <v/>
      </c>
      <c r="Q14" s="130"/>
      <c r="R14" s="116" t="str">
        <f t="shared" si="12"/>
        <v/>
      </c>
      <c r="S14" s="130">
        <v>2</v>
      </c>
      <c r="T14" s="131">
        <f t="shared" si="13"/>
        <v>4021.14</v>
      </c>
      <c r="U14" s="130"/>
      <c r="V14" s="131" t="str">
        <f t="shared" si="14"/>
        <v/>
      </c>
      <c r="W14" s="130"/>
      <c r="X14" s="131" t="str">
        <f t="shared" si="13"/>
        <v/>
      </c>
      <c r="Y14" s="82"/>
      <c r="Z14" s="132">
        <f t="shared" si="15"/>
        <v>703.60696748810255</v>
      </c>
      <c r="AA14" s="119">
        <f t="shared" si="16"/>
        <v>530.01864506871232</v>
      </c>
      <c r="AB14" s="119">
        <f t="shared" si="17"/>
        <v>1620.1470708930387</v>
      </c>
      <c r="AC14" s="119">
        <f t="shared" si="18"/>
        <v>1167.3673165501466</v>
      </c>
      <c r="AD14" s="133">
        <f t="shared" si="19"/>
        <v>0</v>
      </c>
      <c r="AE14" s="82" t="str">
        <f t="shared" si="2"/>
        <v/>
      </c>
      <c r="AF14" s="134">
        <f t="shared" si="3"/>
        <v>703.60696748810255</v>
      </c>
      <c r="AG14" s="119">
        <f t="shared" si="4"/>
        <v>530.01864506871232</v>
      </c>
      <c r="AH14" s="119">
        <f t="shared" si="5"/>
        <v>1620.1470708930387</v>
      </c>
      <c r="AI14" s="119">
        <f t="shared" si="6"/>
        <v>1167.3673165501466</v>
      </c>
      <c r="AJ14" s="135" t="str">
        <f t="shared" si="7"/>
        <v/>
      </c>
      <c r="AK14" s="82"/>
      <c r="AL14" s="82"/>
      <c r="AM14" s="137" t="s">
        <v>142</v>
      </c>
      <c r="AN14" s="138">
        <v>5839.9999999999991</v>
      </c>
      <c r="AO14" s="138">
        <v>113.2</v>
      </c>
      <c r="AP14" s="138">
        <v>180.20000000000002</v>
      </c>
      <c r="AQ14" s="138">
        <v>3114.2999999999979</v>
      </c>
      <c r="AR14" s="138">
        <v>9247.6999999999971</v>
      </c>
      <c r="AS14" s="139">
        <v>1</v>
      </c>
      <c r="AT14" s="138">
        <f>SUM(AT7:AT13)</f>
        <v>9137.2953047945193</v>
      </c>
      <c r="AU14" s="139">
        <f t="shared" si="21"/>
        <v>1</v>
      </c>
      <c r="AV14" s="138">
        <f>SUM(AV7:AV13)</f>
        <v>7538.478889437245</v>
      </c>
      <c r="AW14" s="139">
        <f t="shared" si="23"/>
        <v>1</v>
      </c>
    </row>
    <row r="15" spans="1:49" ht="12" customHeight="1" x14ac:dyDescent="0.25">
      <c r="A15" s="76"/>
      <c r="B15" s="127" t="s">
        <v>143</v>
      </c>
      <c r="C15" s="108" t="s">
        <v>140</v>
      </c>
      <c r="D15" s="109">
        <f t="shared" si="0"/>
        <v>2</v>
      </c>
      <c r="E15" s="110" t="s">
        <v>144</v>
      </c>
      <c r="F15" s="111">
        <f t="shared" si="8"/>
        <v>2991.8</v>
      </c>
      <c r="G15" s="112" t="s">
        <v>122</v>
      </c>
      <c r="H15" s="140"/>
      <c r="I15" s="141"/>
      <c r="J15" s="82" t="str">
        <f t="shared" si="1"/>
        <v/>
      </c>
      <c r="K15" s="130"/>
      <c r="L15" s="116" t="str">
        <f t="shared" si="9"/>
        <v/>
      </c>
      <c r="M15" s="130"/>
      <c r="N15" s="116" t="str">
        <f t="shared" si="10"/>
        <v/>
      </c>
      <c r="O15" s="130"/>
      <c r="P15" s="116" t="str">
        <f t="shared" si="11"/>
        <v/>
      </c>
      <c r="Q15" s="130"/>
      <c r="R15" s="116" t="str">
        <f t="shared" si="12"/>
        <v/>
      </c>
      <c r="S15" s="130">
        <v>2</v>
      </c>
      <c r="T15" s="131">
        <f t="shared" si="13"/>
        <v>2991.8</v>
      </c>
      <c r="U15" s="130"/>
      <c r="V15" s="131" t="str">
        <f t="shared" si="14"/>
        <v/>
      </c>
      <c r="W15" s="130"/>
      <c r="X15" s="131" t="str">
        <f t="shared" si="13"/>
        <v/>
      </c>
      <c r="Y15" s="82"/>
      <c r="Z15" s="132">
        <f t="shared" si="15"/>
        <v>523.49615415800133</v>
      </c>
      <c r="AA15" s="119">
        <f t="shared" si="16"/>
        <v>394.34334102184295</v>
      </c>
      <c r="AB15" s="119">
        <f t="shared" si="17"/>
        <v>1205.4183656121879</v>
      </c>
      <c r="AC15" s="119">
        <f t="shared" si="18"/>
        <v>868.54213920796803</v>
      </c>
      <c r="AD15" s="133">
        <f t="shared" si="19"/>
        <v>0</v>
      </c>
      <c r="AE15" s="82" t="str">
        <f t="shared" si="2"/>
        <v/>
      </c>
      <c r="AF15" s="134">
        <f t="shared" si="3"/>
        <v>523.49615415800133</v>
      </c>
      <c r="AG15" s="119">
        <f t="shared" si="4"/>
        <v>394.34334102184295</v>
      </c>
      <c r="AH15" s="119">
        <f t="shared" si="5"/>
        <v>1205.4183656121879</v>
      </c>
      <c r="AI15" s="119">
        <f t="shared" si="6"/>
        <v>868.54213920796803</v>
      </c>
      <c r="AJ15" s="135" t="str">
        <f t="shared" si="7"/>
        <v/>
      </c>
      <c r="AK15" s="82"/>
      <c r="AL15" s="82"/>
      <c r="AM15" s="137" t="s">
        <v>145</v>
      </c>
      <c r="AN15" s="138" t="s">
        <v>146</v>
      </c>
      <c r="AO15" s="138" t="s">
        <v>146</v>
      </c>
      <c r="AP15" s="138" t="s">
        <v>146</v>
      </c>
      <c r="AQ15" s="138" t="s">
        <v>146</v>
      </c>
      <c r="AR15" s="138">
        <v>0</v>
      </c>
      <c r="AS15" s="139" t="s">
        <v>146</v>
      </c>
      <c r="AT15" s="138">
        <v>0</v>
      </c>
      <c r="AU15" s="139">
        <f t="shared" si="21"/>
        <v>0</v>
      </c>
      <c r="AV15" s="138">
        <v>0</v>
      </c>
      <c r="AW15" s="139">
        <f t="shared" si="23"/>
        <v>0</v>
      </c>
    </row>
    <row r="16" spans="1:49" ht="12" customHeight="1" x14ac:dyDescent="0.25">
      <c r="A16" s="76"/>
      <c r="B16" s="127" t="s">
        <v>147</v>
      </c>
      <c r="C16" s="108" t="s">
        <v>140</v>
      </c>
      <c r="D16" s="109">
        <f t="shared" si="0"/>
        <v>1</v>
      </c>
      <c r="E16" s="110" t="s">
        <v>148</v>
      </c>
      <c r="F16" s="111">
        <f t="shared" si="8"/>
        <v>2652.57</v>
      </c>
      <c r="G16" s="112" t="s">
        <v>122</v>
      </c>
      <c r="H16" s="140"/>
      <c r="I16" s="141"/>
      <c r="J16" s="82" t="str">
        <f t="shared" si="1"/>
        <v/>
      </c>
      <c r="K16" s="130"/>
      <c r="L16" s="116" t="str">
        <f t="shared" si="9"/>
        <v/>
      </c>
      <c r="M16" s="130"/>
      <c r="N16" s="116" t="str">
        <f t="shared" si="10"/>
        <v/>
      </c>
      <c r="O16" s="130"/>
      <c r="P16" s="116" t="str">
        <f t="shared" si="11"/>
        <v/>
      </c>
      <c r="Q16" s="130"/>
      <c r="R16" s="116" t="str">
        <f t="shared" si="12"/>
        <v/>
      </c>
      <c r="S16" s="130">
        <v>1</v>
      </c>
      <c r="T16" s="131">
        <f t="shared" si="13"/>
        <v>2652.57</v>
      </c>
      <c r="U16" s="130"/>
      <c r="V16" s="131" t="str">
        <f t="shared" si="14"/>
        <v/>
      </c>
      <c r="W16" s="130"/>
      <c r="X16" s="131" t="str">
        <f t="shared" si="13"/>
        <v/>
      </c>
      <c r="Y16" s="82"/>
      <c r="Z16" s="132">
        <f t="shared" si="15"/>
        <v>464.13871035326213</v>
      </c>
      <c r="AA16" s="119">
        <f t="shared" si="16"/>
        <v>349.63009428916035</v>
      </c>
      <c r="AB16" s="119">
        <f t="shared" si="17"/>
        <v>1068.7400875967382</v>
      </c>
      <c r="AC16" s="119">
        <f t="shared" si="18"/>
        <v>770.0611077608396</v>
      </c>
      <c r="AD16" s="133">
        <f t="shared" si="19"/>
        <v>0</v>
      </c>
      <c r="AE16" s="82" t="str">
        <f t="shared" si="2"/>
        <v/>
      </c>
      <c r="AF16" s="134">
        <f t="shared" si="3"/>
        <v>464.13871035326213</v>
      </c>
      <c r="AG16" s="119">
        <f t="shared" si="4"/>
        <v>349.63009428916035</v>
      </c>
      <c r="AH16" s="119">
        <f t="shared" si="5"/>
        <v>1068.7400875967382</v>
      </c>
      <c r="AI16" s="119">
        <f t="shared" si="6"/>
        <v>770.0611077608396</v>
      </c>
      <c r="AJ16" s="135" t="str">
        <f t="shared" si="7"/>
        <v/>
      </c>
      <c r="AK16" s="82"/>
      <c r="AL16" s="82"/>
      <c r="AM16" s="82"/>
      <c r="AN16" s="82"/>
      <c r="AO16" s="82"/>
      <c r="AP16" s="82"/>
      <c r="AQ16" s="82"/>
      <c r="AR16" s="82"/>
      <c r="AS16" s="82"/>
      <c r="AT16" s="82"/>
    </row>
    <row r="17" spans="1:46" ht="12" customHeight="1" x14ac:dyDescent="0.25">
      <c r="A17" s="76"/>
      <c r="B17" s="127" t="s">
        <v>149</v>
      </c>
      <c r="C17" s="108" t="s">
        <v>140</v>
      </c>
      <c r="D17" s="109">
        <f t="shared" si="0"/>
        <v>1</v>
      </c>
      <c r="E17" s="110" t="s">
        <v>150</v>
      </c>
      <c r="F17" s="111">
        <f t="shared" si="8"/>
        <v>2492.0700000000002</v>
      </c>
      <c r="G17" s="112" t="s">
        <v>122</v>
      </c>
      <c r="H17" s="140"/>
      <c r="I17" s="142"/>
      <c r="J17" s="82" t="str">
        <f t="shared" si="1"/>
        <v/>
      </c>
      <c r="K17" s="130"/>
      <c r="L17" s="116" t="str">
        <f t="shared" si="9"/>
        <v/>
      </c>
      <c r="M17" s="130"/>
      <c r="N17" s="116" t="str">
        <f t="shared" si="10"/>
        <v/>
      </c>
      <c r="O17" s="130"/>
      <c r="P17" s="116" t="str">
        <f t="shared" si="11"/>
        <v/>
      </c>
      <c r="Q17" s="130"/>
      <c r="R17" s="116" t="str">
        <f t="shared" si="12"/>
        <v/>
      </c>
      <c r="S17" s="130">
        <v>1</v>
      </c>
      <c r="T17" s="131">
        <f t="shared" si="13"/>
        <v>2492.0700000000002</v>
      </c>
      <c r="U17" s="130"/>
      <c r="V17" s="131" t="str">
        <f t="shared" si="14"/>
        <v/>
      </c>
      <c r="W17" s="130"/>
      <c r="X17" s="131" t="str">
        <f t="shared" si="13"/>
        <v/>
      </c>
      <c r="Y17" s="82"/>
      <c r="Z17" s="132">
        <f t="shared" si="15"/>
        <v>436.05490370095941</v>
      </c>
      <c r="AA17" s="119">
        <f t="shared" si="16"/>
        <v>328.47490135045928</v>
      </c>
      <c r="AB17" s="119">
        <f t="shared" si="17"/>
        <v>1004.0734495591836</v>
      </c>
      <c r="AC17" s="119">
        <f t="shared" si="18"/>
        <v>723.46674538939806</v>
      </c>
      <c r="AD17" s="133">
        <f t="shared" si="19"/>
        <v>0</v>
      </c>
      <c r="AE17" s="82" t="str">
        <f t="shared" si="2"/>
        <v/>
      </c>
      <c r="AF17" s="134">
        <f t="shared" si="3"/>
        <v>436.05490370095941</v>
      </c>
      <c r="AG17" s="119">
        <f t="shared" si="4"/>
        <v>328.47490135045928</v>
      </c>
      <c r="AH17" s="119">
        <f t="shared" si="5"/>
        <v>1004.0734495591836</v>
      </c>
      <c r="AI17" s="119">
        <f t="shared" si="6"/>
        <v>723.46674538939806</v>
      </c>
      <c r="AJ17" s="135" t="str">
        <f t="shared" si="7"/>
        <v/>
      </c>
      <c r="AK17" s="82"/>
      <c r="AL17" s="82"/>
      <c r="AM17" s="82"/>
      <c r="AN17" s="82"/>
      <c r="AO17" s="82"/>
      <c r="AP17" s="82"/>
      <c r="AQ17" s="82"/>
      <c r="AR17" s="82"/>
      <c r="AS17" s="82"/>
      <c r="AT17" s="82"/>
    </row>
    <row r="18" spans="1:46" ht="12" customHeight="1" x14ac:dyDescent="0.25">
      <c r="A18" s="76"/>
      <c r="B18" s="127" t="s">
        <v>151</v>
      </c>
      <c r="C18" s="108" t="s">
        <v>140</v>
      </c>
      <c r="D18" s="109">
        <f t="shared" si="0"/>
        <v>1</v>
      </c>
      <c r="E18" s="143">
        <v>832.5</v>
      </c>
      <c r="F18" s="111">
        <f t="shared" si="8"/>
        <v>832.5</v>
      </c>
      <c r="G18" s="112" t="s">
        <v>122</v>
      </c>
      <c r="H18" s="140"/>
      <c r="I18" s="142"/>
      <c r="J18" s="82" t="str">
        <f t="shared" si="1"/>
        <v/>
      </c>
      <c r="K18" s="130"/>
      <c r="L18" s="116" t="str">
        <f t="shared" si="9"/>
        <v/>
      </c>
      <c r="M18" s="130"/>
      <c r="N18" s="116" t="str">
        <f t="shared" si="10"/>
        <v/>
      </c>
      <c r="O18" s="130"/>
      <c r="P18" s="116" t="str">
        <f t="shared" si="11"/>
        <v/>
      </c>
      <c r="Q18" s="130"/>
      <c r="R18" s="116" t="str">
        <f t="shared" si="12"/>
        <v/>
      </c>
      <c r="S18" s="130">
        <v>1</v>
      </c>
      <c r="T18" s="131">
        <f t="shared" si="13"/>
        <v>832.5</v>
      </c>
      <c r="U18" s="130"/>
      <c r="V18" s="131" t="str">
        <f t="shared" si="14"/>
        <v/>
      </c>
      <c r="W18" s="130"/>
      <c r="X18" s="131" t="str">
        <f t="shared" si="13"/>
        <v/>
      </c>
      <c r="Y18" s="82"/>
      <c r="Z18" s="132">
        <f t="shared" si="15"/>
        <v>145.6683429161495</v>
      </c>
      <c r="AA18" s="119">
        <f t="shared" si="16"/>
        <v>109.73020636429047</v>
      </c>
      <c r="AB18" s="119">
        <f t="shared" si="17"/>
        <v>335.42041225086786</v>
      </c>
      <c r="AC18" s="119">
        <f t="shared" si="18"/>
        <v>241.68103846869221</v>
      </c>
      <c r="AD18" s="133">
        <f t="shared" si="19"/>
        <v>0</v>
      </c>
      <c r="AE18" s="82" t="str">
        <f t="shared" si="2"/>
        <v/>
      </c>
      <c r="AF18" s="134">
        <f t="shared" si="3"/>
        <v>145.6683429161495</v>
      </c>
      <c r="AG18" s="119">
        <f t="shared" si="4"/>
        <v>109.73020636429047</v>
      </c>
      <c r="AH18" s="119">
        <f t="shared" si="5"/>
        <v>335.42041225086786</v>
      </c>
      <c r="AI18" s="119">
        <f t="shared" si="6"/>
        <v>241.68103846869221</v>
      </c>
      <c r="AJ18" s="135" t="str">
        <f t="shared" si="7"/>
        <v/>
      </c>
      <c r="AK18" s="82"/>
      <c r="AL18" s="82"/>
      <c r="AM18" s="82"/>
      <c r="AN18" s="82"/>
      <c r="AO18" s="82"/>
      <c r="AP18" s="82"/>
      <c r="AQ18" s="82"/>
      <c r="AR18" s="82"/>
      <c r="AS18" s="82"/>
      <c r="AT18" s="82"/>
    </row>
    <row r="19" spans="1:46" ht="12" customHeight="1" x14ac:dyDescent="0.25">
      <c r="A19" s="76"/>
      <c r="B19" s="127" t="s">
        <v>152</v>
      </c>
      <c r="C19" s="108" t="s">
        <v>153</v>
      </c>
      <c r="D19" s="109">
        <f t="shared" si="0"/>
        <v>1</v>
      </c>
      <c r="E19" s="110" t="s">
        <v>154</v>
      </c>
      <c r="F19" s="111">
        <f t="shared" si="8"/>
        <v>2461.4299999999998</v>
      </c>
      <c r="G19" s="112" t="s">
        <v>122</v>
      </c>
      <c r="H19" s="140"/>
      <c r="I19" s="142"/>
      <c r="J19" s="82" t="str">
        <f t="shared" si="1"/>
        <v/>
      </c>
      <c r="K19" s="130"/>
      <c r="L19" s="116" t="str">
        <f t="shared" si="9"/>
        <v/>
      </c>
      <c r="M19" s="130"/>
      <c r="N19" s="116" t="str">
        <f t="shared" si="10"/>
        <v/>
      </c>
      <c r="O19" s="130">
        <v>1</v>
      </c>
      <c r="P19" s="116">
        <f t="shared" si="11"/>
        <v>2461.4299999999998</v>
      </c>
      <c r="Q19" s="130"/>
      <c r="R19" s="116" t="str">
        <f t="shared" si="12"/>
        <v/>
      </c>
      <c r="S19" s="130"/>
      <c r="T19" s="131" t="str">
        <f t="shared" si="13"/>
        <v/>
      </c>
      <c r="U19" s="130"/>
      <c r="V19" s="131" t="str">
        <f t="shared" si="14"/>
        <v/>
      </c>
      <c r="W19" s="130"/>
      <c r="X19" s="131" t="str">
        <f t="shared" si="13"/>
        <v/>
      </c>
      <c r="Y19" s="82"/>
      <c r="Z19" s="132" t="str">
        <f t="shared" si="15"/>
        <v/>
      </c>
      <c r="AA19" s="119" t="str">
        <f t="shared" si="16"/>
        <v/>
      </c>
      <c r="AB19" s="119" t="str">
        <f t="shared" si="17"/>
        <v/>
      </c>
      <c r="AC19" s="119" t="str">
        <f t="shared" si="18"/>
        <v/>
      </c>
      <c r="AD19" s="133" t="str">
        <f t="shared" si="19"/>
        <v/>
      </c>
      <c r="AE19" s="82" t="str">
        <f t="shared" si="2"/>
        <v/>
      </c>
      <c r="AF19" s="134" t="str">
        <f t="shared" si="3"/>
        <v/>
      </c>
      <c r="AG19" s="119" t="str">
        <f t="shared" si="4"/>
        <v/>
      </c>
      <c r="AH19" s="119">
        <f t="shared" si="5"/>
        <v>2461.4299999999998</v>
      </c>
      <c r="AI19" s="119" t="str">
        <f t="shared" si="6"/>
        <v/>
      </c>
      <c r="AJ19" s="135" t="str">
        <f t="shared" si="7"/>
        <v/>
      </c>
      <c r="AK19" s="82"/>
      <c r="AL19" s="82"/>
      <c r="AM19" s="82"/>
      <c r="AN19" s="82"/>
      <c r="AO19" s="82"/>
      <c r="AP19" s="82"/>
      <c r="AQ19" s="82"/>
      <c r="AR19" s="82"/>
      <c r="AS19" s="82"/>
      <c r="AT19" s="82"/>
    </row>
    <row r="20" spans="1:46" ht="12" customHeight="1" x14ac:dyDescent="0.25">
      <c r="A20" s="76"/>
      <c r="B20" s="127" t="s">
        <v>155</v>
      </c>
      <c r="C20" s="108" t="s">
        <v>156</v>
      </c>
      <c r="D20" s="109">
        <f t="shared" si="0"/>
        <v>5</v>
      </c>
      <c r="E20" s="143">
        <v>792.3</v>
      </c>
      <c r="F20" s="111">
        <f t="shared" si="8"/>
        <v>3961.5</v>
      </c>
      <c r="G20" s="112" t="s">
        <v>122</v>
      </c>
      <c r="H20" s="140"/>
      <c r="I20" s="142"/>
      <c r="J20" s="82" t="str">
        <f t="shared" si="1"/>
        <v/>
      </c>
      <c r="K20" s="130"/>
      <c r="L20" s="116" t="str">
        <f t="shared" si="9"/>
        <v/>
      </c>
      <c r="M20" s="130"/>
      <c r="N20" s="116" t="str">
        <f t="shared" si="10"/>
        <v/>
      </c>
      <c r="O20" s="130">
        <v>5</v>
      </c>
      <c r="P20" s="116">
        <f t="shared" si="11"/>
        <v>3961.5</v>
      </c>
      <c r="Q20" s="130"/>
      <c r="R20" s="116" t="str">
        <f t="shared" si="12"/>
        <v/>
      </c>
      <c r="S20" s="130"/>
      <c r="T20" s="131" t="str">
        <f t="shared" si="13"/>
        <v/>
      </c>
      <c r="U20" s="130"/>
      <c r="V20" s="131" t="str">
        <f t="shared" si="14"/>
        <v/>
      </c>
      <c r="W20" s="130"/>
      <c r="X20" s="131" t="str">
        <f t="shared" si="13"/>
        <v/>
      </c>
      <c r="Y20" s="82"/>
      <c r="Z20" s="132" t="str">
        <f t="shared" si="15"/>
        <v/>
      </c>
      <c r="AA20" s="119" t="str">
        <f t="shared" si="16"/>
        <v/>
      </c>
      <c r="AB20" s="119" t="str">
        <f t="shared" si="17"/>
        <v/>
      </c>
      <c r="AC20" s="119" t="str">
        <f t="shared" si="18"/>
        <v/>
      </c>
      <c r="AD20" s="133" t="str">
        <f t="shared" si="19"/>
        <v/>
      </c>
      <c r="AE20" s="82" t="str">
        <f t="shared" si="2"/>
        <v/>
      </c>
      <c r="AF20" s="134" t="str">
        <f t="shared" si="3"/>
        <v/>
      </c>
      <c r="AG20" s="119" t="str">
        <f t="shared" si="4"/>
        <v/>
      </c>
      <c r="AH20" s="119">
        <f t="shared" si="5"/>
        <v>3961.5</v>
      </c>
      <c r="AI20" s="119" t="str">
        <f t="shared" si="6"/>
        <v/>
      </c>
      <c r="AJ20" s="135" t="str">
        <f t="shared" si="7"/>
        <v/>
      </c>
      <c r="AK20" s="82"/>
      <c r="AL20" s="82"/>
      <c r="AM20" s="82"/>
      <c r="AN20" s="82"/>
      <c r="AO20" s="82"/>
      <c r="AP20" s="82"/>
      <c r="AQ20" s="82"/>
      <c r="AR20" s="82"/>
      <c r="AS20" s="82"/>
      <c r="AT20" s="82"/>
    </row>
    <row r="21" spans="1:46" ht="12" customHeight="1" x14ac:dyDescent="0.25">
      <c r="A21" s="76"/>
      <c r="B21" s="127" t="s">
        <v>157</v>
      </c>
      <c r="C21" s="108" t="s">
        <v>158</v>
      </c>
      <c r="D21" s="109">
        <f t="shared" si="0"/>
        <v>1</v>
      </c>
      <c r="E21" s="143">
        <v>521.52</v>
      </c>
      <c r="F21" s="111">
        <f t="shared" si="8"/>
        <v>521.52</v>
      </c>
      <c r="G21" s="112" t="s">
        <v>122</v>
      </c>
      <c r="H21" s="140"/>
      <c r="I21" s="142"/>
      <c r="J21" s="82" t="str">
        <f t="shared" si="1"/>
        <v/>
      </c>
      <c r="K21" s="130"/>
      <c r="L21" s="116" t="str">
        <f t="shared" si="9"/>
        <v/>
      </c>
      <c r="M21" s="130"/>
      <c r="N21" s="116" t="str">
        <f t="shared" si="10"/>
        <v/>
      </c>
      <c r="O21" s="130"/>
      <c r="P21" s="116" t="str">
        <f t="shared" si="11"/>
        <v/>
      </c>
      <c r="Q21" s="130"/>
      <c r="R21" s="116" t="str">
        <f t="shared" si="12"/>
        <v/>
      </c>
      <c r="S21" s="130">
        <v>1</v>
      </c>
      <c r="T21" s="131">
        <f t="shared" si="13"/>
        <v>521.52</v>
      </c>
      <c r="U21" s="130"/>
      <c r="V21" s="131" t="str">
        <f t="shared" si="14"/>
        <v/>
      </c>
      <c r="W21" s="130"/>
      <c r="X21" s="131" t="str">
        <f t="shared" si="13"/>
        <v/>
      </c>
      <c r="Y21" s="82"/>
      <c r="Z21" s="132">
        <f t="shared" si="15"/>
        <v>91.253999036192539</v>
      </c>
      <c r="AA21" s="119">
        <f t="shared" si="16"/>
        <v>68.740537204930646</v>
      </c>
      <c r="AB21" s="119">
        <f t="shared" si="17"/>
        <v>210.12426834483196</v>
      </c>
      <c r="AC21" s="119">
        <f t="shared" si="18"/>
        <v>151.40119541404488</v>
      </c>
      <c r="AD21" s="133">
        <f t="shared" si="19"/>
        <v>0</v>
      </c>
      <c r="AE21" s="82" t="str">
        <f t="shared" si="2"/>
        <v/>
      </c>
      <c r="AF21" s="134">
        <f t="shared" si="3"/>
        <v>91.253999036192539</v>
      </c>
      <c r="AG21" s="119">
        <f t="shared" si="4"/>
        <v>68.740537204930646</v>
      </c>
      <c r="AH21" s="119">
        <f t="shared" si="5"/>
        <v>210.12426834483196</v>
      </c>
      <c r="AI21" s="119">
        <f t="shared" si="6"/>
        <v>151.40119541404488</v>
      </c>
      <c r="AJ21" s="135" t="str">
        <f t="shared" si="7"/>
        <v/>
      </c>
      <c r="AK21" s="82"/>
      <c r="AL21" s="82"/>
      <c r="AM21" s="82"/>
      <c r="AN21" s="82"/>
      <c r="AO21" s="82"/>
      <c r="AP21" s="82"/>
      <c r="AQ21" s="82"/>
      <c r="AR21" s="82"/>
      <c r="AS21" s="82"/>
      <c r="AT21" s="82"/>
    </row>
    <row r="22" spans="1:46" ht="12" customHeight="1" x14ac:dyDescent="0.25">
      <c r="A22" s="76"/>
      <c r="B22" s="127" t="s">
        <v>159</v>
      </c>
      <c r="C22" s="108" t="s">
        <v>160</v>
      </c>
      <c r="D22" s="109">
        <f t="shared" si="0"/>
        <v>4</v>
      </c>
      <c r="E22" s="110" t="s">
        <v>161</v>
      </c>
      <c r="F22" s="111">
        <f t="shared" si="8"/>
        <v>11393.08</v>
      </c>
      <c r="G22" s="112" t="s">
        <v>122</v>
      </c>
      <c r="H22" s="140"/>
      <c r="I22" s="142"/>
      <c r="J22" s="82" t="str">
        <f t="shared" si="1"/>
        <v/>
      </c>
      <c r="K22" s="130"/>
      <c r="L22" s="116" t="str">
        <f t="shared" si="9"/>
        <v/>
      </c>
      <c r="M22" s="130"/>
      <c r="N22" s="116" t="str">
        <f t="shared" si="10"/>
        <v/>
      </c>
      <c r="O22" s="130"/>
      <c r="P22" s="116" t="str">
        <f t="shared" si="11"/>
        <v/>
      </c>
      <c r="Q22" s="130"/>
      <c r="R22" s="116" t="str">
        <f t="shared" si="12"/>
        <v/>
      </c>
      <c r="S22" s="130">
        <v>4</v>
      </c>
      <c r="T22" s="131">
        <f t="shared" si="13"/>
        <v>11393.08</v>
      </c>
      <c r="U22" s="130"/>
      <c r="V22" s="131" t="str">
        <f t="shared" si="14"/>
        <v/>
      </c>
      <c r="W22" s="130"/>
      <c r="X22" s="131" t="str">
        <f t="shared" si="13"/>
        <v/>
      </c>
      <c r="Y22" s="82"/>
      <c r="Z22" s="132">
        <f t="shared" si="15"/>
        <v>1993.5268280013509</v>
      </c>
      <c r="AA22" s="119">
        <f t="shared" si="16"/>
        <v>1501.6997231529974</v>
      </c>
      <c r="AB22" s="119">
        <f t="shared" si="17"/>
        <v>4590.3562647532945</v>
      </c>
      <c r="AC22" s="119">
        <f t="shared" si="18"/>
        <v>3307.4971840923577</v>
      </c>
      <c r="AD22" s="133">
        <f t="shared" si="19"/>
        <v>0</v>
      </c>
      <c r="AE22" s="82" t="str">
        <f t="shared" si="2"/>
        <v/>
      </c>
      <c r="AF22" s="134">
        <f t="shared" si="3"/>
        <v>1993.5268280013509</v>
      </c>
      <c r="AG22" s="119">
        <f t="shared" si="4"/>
        <v>1501.6997231529974</v>
      </c>
      <c r="AH22" s="119">
        <f t="shared" si="5"/>
        <v>4590.3562647532945</v>
      </c>
      <c r="AI22" s="119">
        <f t="shared" si="6"/>
        <v>3307.4971840923577</v>
      </c>
      <c r="AJ22" s="135" t="str">
        <f t="shared" si="7"/>
        <v/>
      </c>
      <c r="AK22" s="82"/>
      <c r="AL22" s="82"/>
      <c r="AM22" s="82"/>
      <c r="AN22" s="82"/>
      <c r="AO22" s="82"/>
      <c r="AP22" s="82"/>
      <c r="AQ22" s="82"/>
      <c r="AR22" s="82"/>
      <c r="AS22" s="82"/>
      <c r="AT22" s="82"/>
    </row>
    <row r="23" spans="1:46" ht="12" customHeight="1" x14ac:dyDescent="0.25">
      <c r="A23" s="76"/>
      <c r="B23" s="127" t="s">
        <v>162</v>
      </c>
      <c r="C23" s="108" t="s">
        <v>160</v>
      </c>
      <c r="D23" s="109">
        <f t="shared" si="0"/>
        <v>4</v>
      </c>
      <c r="E23" s="110" t="s">
        <v>161</v>
      </c>
      <c r="F23" s="111">
        <f t="shared" si="8"/>
        <v>11393.08</v>
      </c>
      <c r="G23" s="112" t="s">
        <v>122</v>
      </c>
      <c r="H23" s="140"/>
      <c r="I23" s="142"/>
      <c r="J23" s="82" t="str">
        <f t="shared" si="1"/>
        <v/>
      </c>
      <c r="K23" s="130"/>
      <c r="L23" s="116" t="str">
        <f t="shared" si="9"/>
        <v/>
      </c>
      <c r="M23" s="130"/>
      <c r="N23" s="116" t="str">
        <f t="shared" si="10"/>
        <v/>
      </c>
      <c r="O23" s="130">
        <v>2</v>
      </c>
      <c r="P23" s="116">
        <f t="shared" si="11"/>
        <v>5696.54</v>
      </c>
      <c r="Q23" s="130"/>
      <c r="R23" s="116" t="str">
        <f t="shared" si="12"/>
        <v/>
      </c>
      <c r="S23" s="130">
        <v>2</v>
      </c>
      <c r="T23" s="131">
        <f t="shared" si="13"/>
        <v>5696.54</v>
      </c>
      <c r="U23" s="130"/>
      <c r="V23" s="131" t="str">
        <f t="shared" si="14"/>
        <v/>
      </c>
      <c r="W23" s="130"/>
      <c r="X23" s="131" t="str">
        <f t="shared" si="13"/>
        <v/>
      </c>
      <c r="Y23" s="82"/>
      <c r="Z23" s="132">
        <f t="shared" si="15"/>
        <v>996.76341400067543</v>
      </c>
      <c r="AA23" s="119">
        <f t="shared" si="16"/>
        <v>750.84986157649871</v>
      </c>
      <c r="AB23" s="119">
        <f t="shared" si="17"/>
        <v>2295.1781323766472</v>
      </c>
      <c r="AC23" s="119">
        <f t="shared" si="18"/>
        <v>1653.7485920461788</v>
      </c>
      <c r="AD23" s="133">
        <f t="shared" si="19"/>
        <v>0</v>
      </c>
      <c r="AE23" s="82" t="str">
        <f t="shared" si="2"/>
        <v/>
      </c>
      <c r="AF23" s="134">
        <f t="shared" si="3"/>
        <v>996.76341400067543</v>
      </c>
      <c r="AG23" s="119">
        <f t="shared" si="4"/>
        <v>750.84986157649871</v>
      </c>
      <c r="AH23" s="119">
        <f t="shared" si="5"/>
        <v>7991.7181323766472</v>
      </c>
      <c r="AI23" s="119">
        <f t="shared" si="6"/>
        <v>1653.7485920461788</v>
      </c>
      <c r="AJ23" s="135" t="str">
        <f t="shared" si="7"/>
        <v/>
      </c>
      <c r="AK23" s="82"/>
      <c r="AL23" s="82"/>
      <c r="AM23" s="82"/>
      <c r="AN23" s="82"/>
      <c r="AO23" s="82"/>
      <c r="AP23" s="82"/>
      <c r="AQ23" s="82"/>
      <c r="AR23" s="82"/>
      <c r="AS23" s="82"/>
      <c r="AT23" s="82"/>
    </row>
    <row r="24" spans="1:46" ht="12" customHeight="1" x14ac:dyDescent="0.25">
      <c r="A24" s="76"/>
      <c r="B24" s="127" t="s">
        <v>163</v>
      </c>
      <c r="C24" s="108" t="s">
        <v>164</v>
      </c>
      <c r="D24" s="109">
        <f t="shared" si="0"/>
        <v>4</v>
      </c>
      <c r="E24" s="143">
        <v>727.07</v>
      </c>
      <c r="F24" s="111">
        <f t="shared" si="8"/>
        <v>2908.28</v>
      </c>
      <c r="G24" s="112" t="s">
        <v>122</v>
      </c>
      <c r="H24" s="140"/>
      <c r="I24" s="142"/>
      <c r="J24" s="82" t="str">
        <f t="shared" si="1"/>
        <v/>
      </c>
      <c r="K24" s="130">
        <v>4</v>
      </c>
      <c r="L24" s="116">
        <f t="shared" si="9"/>
        <v>2908.28</v>
      </c>
      <c r="M24" s="130"/>
      <c r="N24" s="116" t="str">
        <f t="shared" si="10"/>
        <v/>
      </c>
      <c r="O24" s="130"/>
      <c r="P24" s="116" t="str">
        <f t="shared" si="11"/>
        <v/>
      </c>
      <c r="Q24" s="130"/>
      <c r="R24" s="116" t="str">
        <f t="shared" si="12"/>
        <v/>
      </c>
      <c r="S24" s="130"/>
      <c r="T24" s="131" t="str">
        <f t="shared" si="13"/>
        <v/>
      </c>
      <c r="U24" s="130"/>
      <c r="V24" s="131" t="str">
        <f t="shared" si="14"/>
        <v/>
      </c>
      <c r="W24" s="130"/>
      <c r="X24" s="131" t="str">
        <f t="shared" si="13"/>
        <v/>
      </c>
      <c r="Y24" s="82"/>
      <c r="Z24" s="132" t="str">
        <f t="shared" si="15"/>
        <v/>
      </c>
      <c r="AA24" s="119" t="str">
        <f t="shared" si="16"/>
        <v/>
      </c>
      <c r="AB24" s="119" t="str">
        <f t="shared" si="17"/>
        <v/>
      </c>
      <c r="AC24" s="119" t="str">
        <f t="shared" si="18"/>
        <v/>
      </c>
      <c r="AD24" s="133" t="str">
        <f t="shared" si="19"/>
        <v/>
      </c>
      <c r="AE24" s="82" t="str">
        <f t="shared" si="2"/>
        <v/>
      </c>
      <c r="AF24" s="134">
        <f t="shared" si="3"/>
        <v>2908.28</v>
      </c>
      <c r="AG24" s="119" t="str">
        <f t="shared" si="4"/>
        <v/>
      </c>
      <c r="AH24" s="119" t="str">
        <f t="shared" si="5"/>
        <v/>
      </c>
      <c r="AI24" s="119" t="str">
        <f t="shared" si="6"/>
        <v/>
      </c>
      <c r="AJ24" s="135" t="str">
        <f t="shared" si="7"/>
        <v/>
      </c>
      <c r="AK24" s="82"/>
      <c r="AL24" s="82"/>
      <c r="AM24" s="82"/>
      <c r="AN24" s="82"/>
      <c r="AO24" s="82"/>
      <c r="AP24" s="82"/>
      <c r="AQ24" s="82"/>
      <c r="AR24" s="82"/>
      <c r="AS24" s="82"/>
      <c r="AT24" s="82"/>
    </row>
    <row r="25" spans="1:46" ht="12" customHeight="1" x14ac:dyDescent="0.25">
      <c r="A25" s="76"/>
      <c r="B25" s="127" t="s">
        <v>165</v>
      </c>
      <c r="C25" s="108" t="s">
        <v>166</v>
      </c>
      <c r="D25" s="109">
        <f t="shared" si="0"/>
        <v>9</v>
      </c>
      <c r="E25" s="143">
        <v>280.81</v>
      </c>
      <c r="F25" s="111">
        <f t="shared" si="8"/>
        <v>2527.29</v>
      </c>
      <c r="G25" s="112" t="s">
        <v>122</v>
      </c>
      <c r="H25" s="140"/>
      <c r="I25" s="142"/>
      <c r="J25" s="82" t="str">
        <f t="shared" si="1"/>
        <v/>
      </c>
      <c r="K25" s="130"/>
      <c r="L25" s="116" t="str">
        <f t="shared" si="9"/>
        <v/>
      </c>
      <c r="M25" s="130"/>
      <c r="N25" s="116" t="str">
        <f t="shared" si="10"/>
        <v/>
      </c>
      <c r="O25" s="130"/>
      <c r="P25" s="116" t="str">
        <f t="shared" si="11"/>
        <v/>
      </c>
      <c r="Q25" s="130">
        <v>9</v>
      </c>
      <c r="R25" s="116">
        <f t="shared" si="12"/>
        <v>2527.29</v>
      </c>
      <c r="S25" s="130"/>
      <c r="T25" s="131" t="str">
        <f t="shared" si="13"/>
        <v/>
      </c>
      <c r="U25" s="130"/>
      <c r="V25" s="131" t="str">
        <f t="shared" si="14"/>
        <v/>
      </c>
      <c r="W25" s="130"/>
      <c r="X25" s="131" t="str">
        <f t="shared" si="13"/>
        <v/>
      </c>
      <c r="Y25" s="82"/>
      <c r="Z25" s="132" t="str">
        <f t="shared" si="15"/>
        <v/>
      </c>
      <c r="AA25" s="119" t="str">
        <f t="shared" si="16"/>
        <v/>
      </c>
      <c r="AB25" s="119" t="str">
        <f t="shared" si="17"/>
        <v/>
      </c>
      <c r="AC25" s="119" t="str">
        <f t="shared" si="18"/>
        <v/>
      </c>
      <c r="AD25" s="133" t="str">
        <f t="shared" si="19"/>
        <v/>
      </c>
      <c r="AE25" s="82" t="str">
        <f t="shared" si="2"/>
        <v/>
      </c>
      <c r="AF25" s="134" t="str">
        <f t="shared" si="3"/>
        <v/>
      </c>
      <c r="AG25" s="119" t="str">
        <f t="shared" si="4"/>
        <v/>
      </c>
      <c r="AH25" s="119" t="str">
        <f t="shared" si="5"/>
        <v/>
      </c>
      <c r="AI25" s="119">
        <f t="shared" si="6"/>
        <v>2527.29</v>
      </c>
      <c r="AJ25" s="135" t="str">
        <f t="shared" si="7"/>
        <v/>
      </c>
      <c r="AK25" s="82"/>
      <c r="AL25" s="82"/>
      <c r="AM25" s="82"/>
      <c r="AN25" s="82"/>
      <c r="AO25" s="82"/>
      <c r="AP25" s="82"/>
      <c r="AQ25" s="82"/>
      <c r="AR25" s="82"/>
      <c r="AS25" s="82"/>
      <c r="AT25" s="82"/>
    </row>
    <row r="26" spans="1:46" ht="12" customHeight="1" x14ac:dyDescent="0.25">
      <c r="A26" s="76"/>
      <c r="B26" s="127" t="s">
        <v>167</v>
      </c>
      <c r="C26" s="108" t="s">
        <v>166</v>
      </c>
      <c r="D26" s="109">
        <f t="shared" si="0"/>
        <v>1</v>
      </c>
      <c r="E26" s="143">
        <v>294.72000000000003</v>
      </c>
      <c r="F26" s="111">
        <f t="shared" si="8"/>
        <v>294.72000000000003</v>
      </c>
      <c r="G26" s="112" t="s">
        <v>122</v>
      </c>
      <c r="H26" s="140"/>
      <c r="I26" s="142"/>
      <c r="J26" s="82" t="str">
        <f t="shared" si="1"/>
        <v/>
      </c>
      <c r="K26" s="130"/>
      <c r="L26" s="116" t="str">
        <f t="shared" si="9"/>
        <v/>
      </c>
      <c r="M26" s="130"/>
      <c r="N26" s="116" t="str">
        <f t="shared" si="10"/>
        <v/>
      </c>
      <c r="O26" s="130"/>
      <c r="P26" s="116" t="str">
        <f t="shared" si="11"/>
        <v/>
      </c>
      <c r="Q26" s="130"/>
      <c r="R26" s="116" t="str">
        <f t="shared" si="12"/>
        <v/>
      </c>
      <c r="S26" s="130"/>
      <c r="T26" s="131" t="str">
        <f t="shared" si="13"/>
        <v/>
      </c>
      <c r="U26" s="130">
        <v>1</v>
      </c>
      <c r="V26" s="131">
        <f t="shared" si="14"/>
        <v>294.72000000000003</v>
      </c>
      <c r="W26" s="130"/>
      <c r="X26" s="131" t="str">
        <f t="shared" si="13"/>
        <v/>
      </c>
      <c r="Y26" s="82"/>
      <c r="Z26" s="132" t="str">
        <f t="shared" si="15"/>
        <v/>
      </c>
      <c r="AA26" s="119">
        <f t="shared" si="16"/>
        <v>47.085317175086999</v>
      </c>
      <c r="AB26" s="119">
        <f t="shared" si="17"/>
        <v>143.92916063056083</v>
      </c>
      <c r="AC26" s="119">
        <f t="shared" si="18"/>
        <v>103.70552219435223</v>
      </c>
      <c r="AD26" s="133" t="str">
        <f t="shared" si="19"/>
        <v/>
      </c>
      <c r="AE26" s="82" t="str">
        <f t="shared" si="2"/>
        <v/>
      </c>
      <c r="AF26" s="134" t="str">
        <f t="shared" si="3"/>
        <v/>
      </c>
      <c r="AG26" s="119">
        <f t="shared" si="4"/>
        <v>47.085317175086999</v>
      </c>
      <c r="AH26" s="119">
        <f t="shared" si="5"/>
        <v>143.92916063056083</v>
      </c>
      <c r="AI26" s="119">
        <f t="shared" si="6"/>
        <v>103.70552219435223</v>
      </c>
      <c r="AJ26" s="135" t="str">
        <f t="shared" si="7"/>
        <v/>
      </c>
      <c r="AK26" s="82"/>
      <c r="AL26" s="82"/>
      <c r="AM26" s="82"/>
      <c r="AN26" s="82"/>
      <c r="AO26" s="82"/>
      <c r="AP26" s="82"/>
      <c r="AQ26" s="82"/>
      <c r="AR26" s="82"/>
      <c r="AS26" s="82"/>
      <c r="AT26" s="82"/>
    </row>
    <row r="27" spans="1:46" ht="12" customHeight="1" x14ac:dyDescent="0.25">
      <c r="A27" s="76"/>
      <c r="B27" s="127" t="s">
        <v>168</v>
      </c>
      <c r="C27" s="108" t="s">
        <v>169</v>
      </c>
      <c r="D27" s="109">
        <f t="shared" si="0"/>
        <v>136</v>
      </c>
      <c r="E27" s="143">
        <v>709.87</v>
      </c>
      <c r="F27" s="111">
        <f t="shared" si="8"/>
        <v>96542.32</v>
      </c>
      <c r="G27" s="112" t="s">
        <v>122</v>
      </c>
      <c r="H27" s="140"/>
      <c r="I27" s="142"/>
      <c r="J27" s="82" t="str">
        <f t="shared" si="1"/>
        <v/>
      </c>
      <c r="K27" s="130">
        <v>30</v>
      </c>
      <c r="L27" s="116">
        <f t="shared" si="9"/>
        <v>21296.1</v>
      </c>
      <c r="M27" s="130">
        <v>16</v>
      </c>
      <c r="N27" s="116">
        <f t="shared" si="10"/>
        <v>11357.92</v>
      </c>
      <c r="O27" s="130">
        <v>54</v>
      </c>
      <c r="P27" s="116">
        <f t="shared" si="11"/>
        <v>38332.980000000003</v>
      </c>
      <c r="Q27" s="130">
        <v>36</v>
      </c>
      <c r="R27" s="116">
        <f t="shared" si="12"/>
        <v>25555.32</v>
      </c>
      <c r="S27" s="130"/>
      <c r="T27" s="131" t="str">
        <f t="shared" si="13"/>
        <v/>
      </c>
      <c r="U27" s="130"/>
      <c r="V27" s="131" t="str">
        <f t="shared" si="14"/>
        <v/>
      </c>
      <c r="W27" s="130"/>
      <c r="X27" s="131" t="str">
        <f t="shared" si="13"/>
        <v/>
      </c>
      <c r="Y27" s="82"/>
      <c r="Z27" s="132" t="str">
        <f t="shared" si="15"/>
        <v/>
      </c>
      <c r="AA27" s="119" t="str">
        <f t="shared" si="16"/>
        <v/>
      </c>
      <c r="AB27" s="119" t="str">
        <f t="shared" si="17"/>
        <v/>
      </c>
      <c r="AC27" s="119" t="str">
        <f t="shared" si="18"/>
        <v/>
      </c>
      <c r="AD27" s="133" t="str">
        <f t="shared" si="19"/>
        <v/>
      </c>
      <c r="AE27" s="82" t="str">
        <f t="shared" si="2"/>
        <v/>
      </c>
      <c r="AF27" s="134">
        <f t="shared" si="3"/>
        <v>21296.1</v>
      </c>
      <c r="AG27" s="119">
        <f t="shared" si="4"/>
        <v>11357.92</v>
      </c>
      <c r="AH27" s="119">
        <f t="shared" si="5"/>
        <v>38332.980000000003</v>
      </c>
      <c r="AI27" s="119">
        <f t="shared" si="6"/>
        <v>25555.32</v>
      </c>
      <c r="AJ27" s="135" t="str">
        <f t="shared" si="7"/>
        <v/>
      </c>
      <c r="AK27" s="82"/>
      <c r="AL27" s="82"/>
      <c r="AM27" s="82"/>
      <c r="AN27" s="82"/>
      <c r="AO27" s="82"/>
      <c r="AP27" s="82"/>
      <c r="AQ27" s="82"/>
      <c r="AR27" s="82"/>
      <c r="AS27" s="82"/>
      <c r="AT27" s="82"/>
    </row>
    <row r="28" spans="1:46" ht="12" customHeight="1" x14ac:dyDescent="0.25">
      <c r="A28" s="76"/>
      <c r="B28" s="127" t="s">
        <v>168</v>
      </c>
      <c r="C28" s="108" t="s">
        <v>170</v>
      </c>
      <c r="D28" s="109">
        <f t="shared" si="0"/>
        <v>49</v>
      </c>
      <c r="E28" s="143">
        <v>29.8</v>
      </c>
      <c r="F28" s="111">
        <f>IF(OR(D28=0,E28=0),"",SUM(D28*E28))</f>
        <v>1460.2</v>
      </c>
      <c r="G28" s="112" t="s">
        <v>122</v>
      </c>
      <c r="H28" s="140"/>
      <c r="I28" s="142"/>
      <c r="J28" s="82" t="str">
        <f t="shared" si="1"/>
        <v/>
      </c>
      <c r="K28" s="130"/>
      <c r="L28" s="116" t="str">
        <f>IF(ISBLANK(K28),"",SUM(K28*$E28))</f>
        <v/>
      </c>
      <c r="M28" s="130"/>
      <c r="N28" s="116" t="str">
        <f>IF(ISBLANK(M28),"",SUM(M28*$E28))</f>
        <v/>
      </c>
      <c r="O28" s="130"/>
      <c r="P28" s="116" t="str">
        <f>IF(ISBLANK(O28),"",SUM(O28*$E28))</f>
        <v/>
      </c>
      <c r="Q28" s="130"/>
      <c r="R28" s="116" t="str">
        <f>IF(ISBLANK(Q28),"",SUM(Q28*$E28))</f>
        <v/>
      </c>
      <c r="S28" s="130">
        <v>49</v>
      </c>
      <c r="T28" s="131">
        <f>IF(ISBLANK(S28),"",SUM(S28*$E28))</f>
        <v>1460.2</v>
      </c>
      <c r="U28" s="130"/>
      <c r="V28" s="131" t="str">
        <f>IF(ISBLANK(U28),"",SUM(U28*$E28))</f>
        <v/>
      </c>
      <c r="W28" s="130"/>
      <c r="X28" s="131" t="str">
        <f>IF(ISBLANK(W28),"",SUM(W28*$E28))</f>
        <v/>
      </c>
      <c r="Y28" s="82"/>
      <c r="Z28" s="132">
        <f>IF(ISBLANK($S28),"",SUM($T28*$AU$10))</f>
        <v>255.50139858998381</v>
      </c>
      <c r="AA28" s="119">
        <f t="shared" si="16"/>
        <v>192.46612292268702</v>
      </c>
      <c r="AB28" s="119">
        <f t="shared" si="17"/>
        <v>588.32538855101177</v>
      </c>
      <c r="AC28" s="119">
        <f t="shared" si="18"/>
        <v>423.90708993631756</v>
      </c>
      <c r="AD28" s="133">
        <f>IF(ISBLANK($S28),"",SUM($T28*$AU$13))</f>
        <v>0</v>
      </c>
      <c r="AE28" s="82" t="str">
        <f t="shared" si="2"/>
        <v/>
      </c>
      <c r="AF28" s="134">
        <f>IF(SUM(L28,Z28)=0,"",SUM(L28,Z28))</f>
        <v>255.50139858998381</v>
      </c>
      <c r="AG28" s="119">
        <f>IF(SUM(N28,AA28)=0,"",SUM(N28,AA28))</f>
        <v>192.46612292268702</v>
      </c>
      <c r="AH28" s="119">
        <f>IF(SUM(P28,AB28)=0,"",SUM(P28,AB28))</f>
        <v>588.32538855101177</v>
      </c>
      <c r="AI28" s="119">
        <f>IF(SUM(R28,AC28)=0,"",SUM(R28,AC28))</f>
        <v>423.90708993631756</v>
      </c>
      <c r="AJ28" s="135" t="str">
        <f>IF(SUM(X28,AD28)=0,"",SUM(X28,AD28))</f>
        <v/>
      </c>
      <c r="AK28" s="82"/>
      <c r="AL28" s="82"/>
      <c r="AM28" s="82"/>
      <c r="AN28" s="82"/>
      <c r="AO28" s="82"/>
      <c r="AP28" s="82"/>
      <c r="AQ28" s="82"/>
      <c r="AR28" s="82"/>
      <c r="AS28" s="82"/>
      <c r="AT28" s="82"/>
    </row>
    <row r="29" spans="1:46" ht="12" customHeight="1" x14ac:dyDescent="0.25">
      <c r="A29" s="76"/>
      <c r="B29" s="127" t="s">
        <v>171</v>
      </c>
      <c r="C29" s="108" t="s">
        <v>172</v>
      </c>
      <c r="D29" s="109">
        <f t="shared" si="0"/>
        <v>14</v>
      </c>
      <c r="E29" s="143">
        <v>151.81</v>
      </c>
      <c r="F29" s="111">
        <f t="shared" si="8"/>
        <v>2125.34</v>
      </c>
      <c r="G29" s="112" t="s">
        <v>122</v>
      </c>
      <c r="H29" s="140"/>
      <c r="I29" s="142"/>
      <c r="J29" s="82" t="str">
        <f t="shared" si="1"/>
        <v/>
      </c>
      <c r="K29" s="130">
        <v>3</v>
      </c>
      <c r="L29" s="116">
        <f t="shared" si="9"/>
        <v>455.43</v>
      </c>
      <c r="M29" s="130"/>
      <c r="N29" s="116" t="str">
        <f t="shared" si="10"/>
        <v/>
      </c>
      <c r="O29" s="130"/>
      <c r="P29" s="116" t="str">
        <f t="shared" si="11"/>
        <v/>
      </c>
      <c r="Q29" s="130">
        <v>11</v>
      </c>
      <c r="R29" s="116">
        <f t="shared" si="12"/>
        <v>1669.91</v>
      </c>
      <c r="S29" s="130"/>
      <c r="T29" s="131" t="str">
        <f t="shared" si="13"/>
        <v/>
      </c>
      <c r="U29" s="130"/>
      <c r="V29" s="131" t="str">
        <f t="shared" si="14"/>
        <v/>
      </c>
      <c r="W29" s="130"/>
      <c r="X29" s="131" t="str">
        <f t="shared" si="13"/>
        <v/>
      </c>
      <c r="Y29" s="82"/>
      <c r="Z29" s="132" t="str">
        <f t="shared" si="15"/>
        <v/>
      </c>
      <c r="AA29" s="119" t="str">
        <f t="shared" si="16"/>
        <v/>
      </c>
      <c r="AB29" s="119" t="str">
        <f t="shared" si="17"/>
        <v/>
      </c>
      <c r="AC29" s="119" t="str">
        <f t="shared" si="18"/>
        <v/>
      </c>
      <c r="AD29" s="133" t="str">
        <f t="shared" si="19"/>
        <v/>
      </c>
      <c r="AE29" s="82" t="str">
        <f t="shared" si="2"/>
        <v/>
      </c>
      <c r="AF29" s="134">
        <f t="shared" si="3"/>
        <v>455.43</v>
      </c>
      <c r="AG29" s="119" t="str">
        <f t="shared" si="4"/>
        <v/>
      </c>
      <c r="AH29" s="119" t="str">
        <f t="shared" si="5"/>
        <v/>
      </c>
      <c r="AI29" s="119">
        <f t="shared" si="6"/>
        <v>1669.91</v>
      </c>
      <c r="AJ29" s="135" t="str">
        <f t="shared" si="7"/>
        <v/>
      </c>
      <c r="AK29" s="82"/>
      <c r="AL29" s="82"/>
      <c r="AM29" s="82"/>
      <c r="AN29" s="82"/>
      <c r="AO29" s="82"/>
      <c r="AP29" s="82"/>
      <c r="AQ29" s="82"/>
      <c r="AR29" s="82"/>
      <c r="AS29" s="82"/>
      <c r="AT29" s="82"/>
    </row>
    <row r="30" spans="1:46" ht="12" customHeight="1" x14ac:dyDescent="0.25">
      <c r="A30" s="76"/>
      <c r="B30" s="127" t="s">
        <v>173</v>
      </c>
      <c r="C30" s="108" t="s">
        <v>174</v>
      </c>
      <c r="D30" s="109">
        <f t="shared" si="0"/>
        <v>1</v>
      </c>
      <c r="E30" s="143">
        <v>473.33</v>
      </c>
      <c r="F30" s="111">
        <f t="shared" si="8"/>
        <v>473.33</v>
      </c>
      <c r="G30" s="112" t="s">
        <v>122</v>
      </c>
      <c r="H30" s="140"/>
      <c r="I30" s="142"/>
      <c r="J30" s="82" t="str">
        <f t="shared" si="1"/>
        <v/>
      </c>
      <c r="K30" s="130"/>
      <c r="L30" s="116" t="str">
        <f t="shared" si="9"/>
        <v/>
      </c>
      <c r="M30" s="130"/>
      <c r="N30" s="116" t="str">
        <f t="shared" si="10"/>
        <v/>
      </c>
      <c r="O30" s="130"/>
      <c r="P30" s="116" t="str">
        <f t="shared" si="11"/>
        <v/>
      </c>
      <c r="Q30" s="130"/>
      <c r="R30" s="116" t="str">
        <f t="shared" si="12"/>
        <v/>
      </c>
      <c r="S30" s="130">
        <v>1</v>
      </c>
      <c r="T30" s="131">
        <f t="shared" si="13"/>
        <v>473.33</v>
      </c>
      <c r="U30" s="130"/>
      <c r="V30" s="131" t="str">
        <f t="shared" si="14"/>
        <v/>
      </c>
      <c r="W30" s="130"/>
      <c r="X30" s="131" t="str">
        <f t="shared" si="13"/>
        <v/>
      </c>
      <c r="Y30" s="82"/>
      <c r="Z30" s="132">
        <f t="shared" si="15"/>
        <v>82.82185796096222</v>
      </c>
      <c r="AA30" s="119">
        <f t="shared" si="16"/>
        <v>62.388707001092619</v>
      </c>
      <c r="AB30" s="119">
        <f t="shared" si="17"/>
        <v>190.70816063748143</v>
      </c>
      <c r="AC30" s="119">
        <f t="shared" si="18"/>
        <v>137.41127440046375</v>
      </c>
      <c r="AD30" s="133">
        <f t="shared" si="19"/>
        <v>0</v>
      </c>
      <c r="AE30" s="82" t="str">
        <f t="shared" si="2"/>
        <v/>
      </c>
      <c r="AF30" s="134">
        <f t="shared" si="3"/>
        <v>82.82185796096222</v>
      </c>
      <c r="AG30" s="119">
        <f t="shared" si="4"/>
        <v>62.388707001092619</v>
      </c>
      <c r="AH30" s="119">
        <f t="shared" si="5"/>
        <v>190.70816063748143</v>
      </c>
      <c r="AI30" s="119">
        <f t="shared" si="6"/>
        <v>137.41127440046375</v>
      </c>
      <c r="AJ30" s="135" t="str">
        <f t="shared" si="7"/>
        <v/>
      </c>
      <c r="AK30" s="82"/>
      <c r="AL30" s="82"/>
      <c r="AM30" s="82"/>
      <c r="AN30" s="82"/>
      <c r="AO30" s="82"/>
      <c r="AP30" s="82"/>
      <c r="AQ30" s="82"/>
      <c r="AR30" s="82"/>
      <c r="AS30" s="82"/>
      <c r="AT30" s="82"/>
    </row>
    <row r="31" spans="1:46" ht="12" customHeight="1" x14ac:dyDescent="0.25">
      <c r="A31" s="76"/>
      <c r="B31" s="127" t="s">
        <v>175</v>
      </c>
      <c r="C31" s="108" t="s">
        <v>176</v>
      </c>
      <c r="D31" s="109">
        <f t="shared" si="0"/>
        <v>3</v>
      </c>
      <c r="E31" s="143">
        <v>255.24</v>
      </c>
      <c r="F31" s="111">
        <f t="shared" si="8"/>
        <v>765.72</v>
      </c>
      <c r="G31" s="112" t="s">
        <v>122</v>
      </c>
      <c r="H31" s="140"/>
      <c r="I31" s="142"/>
      <c r="J31" s="82" t="str">
        <f t="shared" si="1"/>
        <v/>
      </c>
      <c r="K31" s="130"/>
      <c r="L31" s="116" t="str">
        <f t="shared" si="9"/>
        <v/>
      </c>
      <c r="M31" s="130"/>
      <c r="N31" s="116" t="str">
        <f t="shared" si="10"/>
        <v/>
      </c>
      <c r="O31" s="130"/>
      <c r="P31" s="116" t="str">
        <f t="shared" si="11"/>
        <v/>
      </c>
      <c r="Q31" s="130"/>
      <c r="R31" s="116" t="str">
        <f t="shared" si="12"/>
        <v/>
      </c>
      <c r="S31" s="130">
        <v>3</v>
      </c>
      <c r="T31" s="131">
        <f t="shared" si="13"/>
        <v>765.72</v>
      </c>
      <c r="U31" s="130"/>
      <c r="V31" s="131" t="str">
        <f t="shared" si="14"/>
        <v/>
      </c>
      <c r="W31" s="130"/>
      <c r="X31" s="131" t="str">
        <f t="shared" si="13"/>
        <v/>
      </c>
      <c r="Y31" s="82"/>
      <c r="Z31" s="132">
        <f t="shared" si="15"/>
        <v>133.98337962492974</v>
      </c>
      <c r="AA31" s="119">
        <f t="shared" si="16"/>
        <v>100.92806440512253</v>
      </c>
      <c r="AB31" s="119">
        <f t="shared" si="17"/>
        <v>308.51425593841986</v>
      </c>
      <c r="AC31" s="119">
        <f t="shared" si="18"/>
        <v>222.29430003152794</v>
      </c>
      <c r="AD31" s="133">
        <f t="shared" si="19"/>
        <v>0</v>
      </c>
      <c r="AE31" s="82" t="str">
        <f t="shared" si="2"/>
        <v/>
      </c>
      <c r="AF31" s="134">
        <f t="shared" si="3"/>
        <v>133.98337962492974</v>
      </c>
      <c r="AG31" s="119">
        <f t="shared" si="4"/>
        <v>100.92806440512253</v>
      </c>
      <c r="AH31" s="119">
        <f t="shared" si="5"/>
        <v>308.51425593841986</v>
      </c>
      <c r="AI31" s="119">
        <f t="shared" si="6"/>
        <v>222.29430003152794</v>
      </c>
      <c r="AJ31" s="135" t="str">
        <f t="shared" si="7"/>
        <v/>
      </c>
      <c r="AK31" s="82"/>
      <c r="AL31" s="82"/>
      <c r="AM31" s="82"/>
      <c r="AN31" s="82"/>
      <c r="AO31" s="82"/>
      <c r="AP31" s="82"/>
      <c r="AQ31" s="82"/>
      <c r="AR31" s="82"/>
      <c r="AS31" s="82"/>
      <c r="AT31" s="82"/>
    </row>
    <row r="32" spans="1:46" ht="12" customHeight="1" x14ac:dyDescent="0.25">
      <c r="A32" s="76"/>
      <c r="B32" s="127" t="s">
        <v>177</v>
      </c>
      <c r="C32" s="108" t="s">
        <v>178</v>
      </c>
      <c r="D32" s="109">
        <f t="shared" si="0"/>
        <v>4</v>
      </c>
      <c r="E32" s="143">
        <v>119.48</v>
      </c>
      <c r="F32" s="111">
        <f t="shared" si="8"/>
        <v>477.92</v>
      </c>
      <c r="G32" s="112" t="s">
        <v>122</v>
      </c>
      <c r="H32" s="140"/>
      <c r="I32" s="142"/>
      <c r="J32" s="82" t="str">
        <f t="shared" si="1"/>
        <v/>
      </c>
      <c r="K32" s="130"/>
      <c r="L32" s="116" t="str">
        <f t="shared" si="9"/>
        <v/>
      </c>
      <c r="M32" s="130"/>
      <c r="N32" s="116" t="str">
        <f t="shared" si="10"/>
        <v/>
      </c>
      <c r="O32" s="130"/>
      <c r="P32" s="116" t="str">
        <f t="shared" si="11"/>
        <v/>
      </c>
      <c r="Q32" s="130"/>
      <c r="R32" s="116" t="str">
        <f t="shared" si="12"/>
        <v/>
      </c>
      <c r="S32" s="130">
        <v>4</v>
      </c>
      <c r="T32" s="131">
        <f t="shared" si="13"/>
        <v>477.92</v>
      </c>
      <c r="U32" s="130"/>
      <c r="V32" s="131" t="str">
        <f t="shared" si="14"/>
        <v/>
      </c>
      <c r="W32" s="130"/>
      <c r="X32" s="131" t="str">
        <f t="shared" si="13"/>
        <v/>
      </c>
      <c r="Y32" s="82"/>
      <c r="Z32" s="132">
        <f t="shared" si="15"/>
        <v>83.625002338121533</v>
      </c>
      <c r="AA32" s="119">
        <f t="shared" si="16"/>
        <v>62.993705976722765</v>
      </c>
      <c r="AB32" s="119">
        <f t="shared" si="17"/>
        <v>192.55750561313485</v>
      </c>
      <c r="AC32" s="119">
        <f t="shared" si="18"/>
        <v>138.7437860720209</v>
      </c>
      <c r="AD32" s="133">
        <f t="shared" si="19"/>
        <v>0</v>
      </c>
      <c r="AE32" s="82" t="str">
        <f t="shared" si="2"/>
        <v/>
      </c>
      <c r="AF32" s="134">
        <f t="shared" si="3"/>
        <v>83.625002338121533</v>
      </c>
      <c r="AG32" s="119">
        <f t="shared" si="4"/>
        <v>62.993705976722765</v>
      </c>
      <c r="AH32" s="119">
        <f t="shared" si="5"/>
        <v>192.55750561313485</v>
      </c>
      <c r="AI32" s="119">
        <f t="shared" si="6"/>
        <v>138.7437860720209</v>
      </c>
      <c r="AJ32" s="135" t="str">
        <f t="shared" si="7"/>
        <v/>
      </c>
      <c r="AK32" s="82"/>
      <c r="AL32" s="82"/>
      <c r="AM32" s="82"/>
      <c r="AN32" s="82"/>
      <c r="AO32" s="82"/>
      <c r="AP32" s="82"/>
      <c r="AQ32" s="82"/>
      <c r="AR32" s="82"/>
      <c r="AS32" s="82"/>
      <c r="AT32" s="82"/>
    </row>
    <row r="33" spans="1:46" ht="12" customHeight="1" x14ac:dyDescent="0.25">
      <c r="A33" s="76"/>
      <c r="B33" s="127" t="s">
        <v>179</v>
      </c>
      <c r="C33" s="108" t="s">
        <v>180</v>
      </c>
      <c r="D33" s="109">
        <f t="shared" si="0"/>
        <v>2</v>
      </c>
      <c r="E33" s="143">
        <v>153.02000000000001</v>
      </c>
      <c r="F33" s="111">
        <f t="shared" si="8"/>
        <v>306.04000000000002</v>
      </c>
      <c r="G33" s="112" t="s">
        <v>122</v>
      </c>
      <c r="H33" s="140"/>
      <c r="I33" s="142"/>
      <c r="J33" s="82" t="str">
        <f t="shared" si="1"/>
        <v/>
      </c>
      <c r="K33" s="130"/>
      <c r="L33" s="116" t="str">
        <f t="shared" si="9"/>
        <v/>
      </c>
      <c r="M33" s="130"/>
      <c r="N33" s="116" t="str">
        <f t="shared" si="10"/>
        <v/>
      </c>
      <c r="O33" s="130"/>
      <c r="P33" s="116" t="str">
        <f t="shared" si="11"/>
        <v/>
      </c>
      <c r="Q33" s="130"/>
      <c r="R33" s="116" t="str">
        <f t="shared" si="12"/>
        <v/>
      </c>
      <c r="S33" s="130">
        <v>2</v>
      </c>
      <c r="T33" s="131">
        <f t="shared" si="13"/>
        <v>306.04000000000002</v>
      </c>
      <c r="U33" s="130"/>
      <c r="V33" s="131" t="str">
        <f t="shared" si="14"/>
        <v/>
      </c>
      <c r="W33" s="130"/>
      <c r="X33" s="131" t="str">
        <f t="shared" si="13"/>
        <v/>
      </c>
      <c r="Y33" s="82"/>
      <c r="Z33" s="132">
        <f t="shared" si="15"/>
        <v>53.549957556826904</v>
      </c>
      <c r="AA33" s="119">
        <f t="shared" si="16"/>
        <v>40.338537364237183</v>
      </c>
      <c r="AB33" s="119">
        <f t="shared" si="17"/>
        <v>123.30578133964637</v>
      </c>
      <c r="AC33" s="119">
        <f t="shared" si="18"/>
        <v>88.845723739289568</v>
      </c>
      <c r="AD33" s="133">
        <f t="shared" si="19"/>
        <v>0</v>
      </c>
      <c r="AE33" s="82" t="str">
        <f t="shared" si="2"/>
        <v/>
      </c>
      <c r="AF33" s="134">
        <f t="shared" si="3"/>
        <v>53.549957556826904</v>
      </c>
      <c r="AG33" s="119">
        <f t="shared" si="4"/>
        <v>40.338537364237183</v>
      </c>
      <c r="AH33" s="119">
        <f t="shared" si="5"/>
        <v>123.30578133964637</v>
      </c>
      <c r="AI33" s="119">
        <f t="shared" si="6"/>
        <v>88.845723739289568</v>
      </c>
      <c r="AJ33" s="135" t="str">
        <f t="shared" si="7"/>
        <v/>
      </c>
      <c r="AK33" s="82"/>
      <c r="AL33" s="82"/>
      <c r="AM33" s="82"/>
      <c r="AN33" s="82"/>
      <c r="AO33" s="82"/>
      <c r="AP33" s="82"/>
      <c r="AQ33" s="82"/>
      <c r="AR33" s="82"/>
      <c r="AS33" s="82"/>
      <c r="AT33" s="82"/>
    </row>
    <row r="34" spans="1:46" ht="12" customHeight="1" x14ac:dyDescent="0.25">
      <c r="A34" s="76"/>
      <c r="B34" s="127" t="s">
        <v>181</v>
      </c>
      <c r="C34" s="108" t="s">
        <v>182</v>
      </c>
      <c r="D34" s="109">
        <f t="shared" si="0"/>
        <v>1</v>
      </c>
      <c r="E34" s="143">
        <v>742.89</v>
      </c>
      <c r="F34" s="111">
        <f t="shared" si="8"/>
        <v>742.89</v>
      </c>
      <c r="G34" s="112" t="s">
        <v>122</v>
      </c>
      <c r="H34" s="140"/>
      <c r="I34" s="142"/>
      <c r="J34" s="82" t="str">
        <f t="shared" si="1"/>
        <v/>
      </c>
      <c r="K34" s="130"/>
      <c r="L34" s="116" t="str">
        <f t="shared" si="9"/>
        <v/>
      </c>
      <c r="M34" s="130"/>
      <c r="N34" s="116" t="str">
        <f t="shared" si="10"/>
        <v/>
      </c>
      <c r="O34" s="130"/>
      <c r="P34" s="116" t="str">
        <f t="shared" si="11"/>
        <v/>
      </c>
      <c r="Q34" s="130"/>
      <c r="R34" s="116" t="str">
        <f t="shared" si="12"/>
        <v/>
      </c>
      <c r="S34" s="130">
        <v>1</v>
      </c>
      <c r="T34" s="131">
        <f t="shared" si="13"/>
        <v>742.89</v>
      </c>
      <c r="U34" s="130"/>
      <c r="V34" s="131" t="str">
        <f t="shared" si="14"/>
        <v/>
      </c>
      <c r="W34" s="130"/>
      <c r="X34" s="131" t="str">
        <f t="shared" si="13"/>
        <v/>
      </c>
      <c r="Y34" s="82"/>
      <c r="Z34" s="132">
        <f t="shared" si="15"/>
        <v>129.98865497775171</v>
      </c>
      <c r="AA34" s="119">
        <f t="shared" si="16"/>
        <v>97.918886493654952</v>
      </c>
      <c r="AB34" s="119">
        <f t="shared" si="17"/>
        <v>299.31587994840504</v>
      </c>
      <c r="AC34" s="119">
        <f t="shared" si="18"/>
        <v>215.66657858018829</v>
      </c>
      <c r="AD34" s="133">
        <f t="shared" si="19"/>
        <v>0</v>
      </c>
      <c r="AE34" s="82" t="str">
        <f t="shared" si="2"/>
        <v/>
      </c>
      <c r="AF34" s="134">
        <f t="shared" si="3"/>
        <v>129.98865497775171</v>
      </c>
      <c r="AG34" s="119">
        <f t="shared" si="4"/>
        <v>97.918886493654952</v>
      </c>
      <c r="AH34" s="119">
        <f t="shared" si="5"/>
        <v>299.31587994840504</v>
      </c>
      <c r="AI34" s="119">
        <f t="shared" si="6"/>
        <v>215.66657858018829</v>
      </c>
      <c r="AJ34" s="135" t="str">
        <f t="shared" si="7"/>
        <v/>
      </c>
      <c r="AK34" s="82"/>
      <c r="AL34" s="82"/>
      <c r="AM34" s="82"/>
      <c r="AN34" s="82"/>
      <c r="AO34" s="82"/>
      <c r="AP34" s="82"/>
      <c r="AQ34" s="82"/>
      <c r="AR34" s="82"/>
      <c r="AS34" s="82"/>
      <c r="AT34" s="82"/>
    </row>
    <row r="35" spans="1:46" ht="12" customHeight="1" x14ac:dyDescent="0.25">
      <c r="A35" s="76"/>
      <c r="B35" s="127" t="s">
        <v>183</v>
      </c>
      <c r="C35" s="108" t="s">
        <v>176</v>
      </c>
      <c r="D35" s="109">
        <f t="shared" si="0"/>
        <v>4</v>
      </c>
      <c r="E35" s="143">
        <v>255.24</v>
      </c>
      <c r="F35" s="111">
        <f t="shared" si="8"/>
        <v>1020.96</v>
      </c>
      <c r="G35" s="112" t="s">
        <v>122</v>
      </c>
      <c r="H35" s="140"/>
      <c r="I35" s="142"/>
      <c r="J35" s="82" t="str">
        <f t="shared" si="1"/>
        <v/>
      </c>
      <c r="K35" s="130"/>
      <c r="L35" s="116" t="str">
        <f t="shared" si="9"/>
        <v/>
      </c>
      <c r="M35" s="130">
        <v>4</v>
      </c>
      <c r="N35" s="116">
        <f t="shared" si="10"/>
        <v>1020.96</v>
      </c>
      <c r="O35" s="130"/>
      <c r="P35" s="116" t="str">
        <f t="shared" si="11"/>
        <v/>
      </c>
      <c r="Q35" s="130"/>
      <c r="R35" s="116" t="str">
        <f t="shared" si="12"/>
        <v/>
      </c>
      <c r="S35" s="130"/>
      <c r="T35" s="131" t="str">
        <f t="shared" si="13"/>
        <v/>
      </c>
      <c r="U35" s="130"/>
      <c r="V35" s="131" t="str">
        <f t="shared" si="14"/>
        <v/>
      </c>
      <c r="W35" s="130"/>
      <c r="X35" s="131" t="str">
        <f t="shared" si="13"/>
        <v/>
      </c>
      <c r="Y35" s="82"/>
      <c r="Z35" s="132" t="str">
        <f t="shared" si="15"/>
        <v/>
      </c>
      <c r="AA35" s="119" t="str">
        <f t="shared" si="16"/>
        <v/>
      </c>
      <c r="AB35" s="119" t="str">
        <f t="shared" si="17"/>
        <v/>
      </c>
      <c r="AC35" s="119" t="str">
        <f t="shared" si="18"/>
        <v/>
      </c>
      <c r="AD35" s="133" t="str">
        <f t="shared" si="19"/>
        <v/>
      </c>
      <c r="AE35" s="82" t="str">
        <f t="shared" si="2"/>
        <v/>
      </c>
      <c r="AF35" s="134" t="str">
        <f t="shared" si="3"/>
        <v/>
      </c>
      <c r="AG35" s="119">
        <f t="shared" si="4"/>
        <v>1020.96</v>
      </c>
      <c r="AH35" s="119" t="str">
        <f t="shared" si="5"/>
        <v/>
      </c>
      <c r="AI35" s="119" t="str">
        <f t="shared" si="6"/>
        <v/>
      </c>
      <c r="AJ35" s="135" t="str">
        <f t="shared" si="7"/>
        <v/>
      </c>
      <c r="AK35" s="82"/>
      <c r="AL35" s="82"/>
      <c r="AM35" s="82"/>
      <c r="AN35" s="82"/>
      <c r="AO35" s="82"/>
      <c r="AP35" s="82"/>
      <c r="AQ35" s="82"/>
      <c r="AR35" s="82"/>
      <c r="AS35" s="82"/>
      <c r="AT35" s="82"/>
    </row>
    <row r="36" spans="1:46" ht="12" customHeight="1" x14ac:dyDescent="0.25">
      <c r="A36" s="76"/>
      <c r="B36" s="127" t="s">
        <v>184</v>
      </c>
      <c r="C36" s="108" t="s">
        <v>185</v>
      </c>
      <c r="D36" s="109">
        <f t="shared" si="0"/>
        <v>1</v>
      </c>
      <c r="E36" s="143">
        <v>801.73</v>
      </c>
      <c r="F36" s="111">
        <f t="shared" si="8"/>
        <v>801.73</v>
      </c>
      <c r="G36" s="112" t="s">
        <v>122</v>
      </c>
      <c r="H36" s="140"/>
      <c r="I36" s="142"/>
      <c r="J36" s="82" t="str">
        <f t="shared" si="1"/>
        <v/>
      </c>
      <c r="K36" s="130">
        <v>1</v>
      </c>
      <c r="L36" s="116">
        <f t="shared" si="9"/>
        <v>801.73</v>
      </c>
      <c r="M36" s="130"/>
      <c r="N36" s="116" t="str">
        <f t="shared" si="10"/>
        <v/>
      </c>
      <c r="O36" s="130"/>
      <c r="P36" s="116" t="str">
        <f t="shared" si="11"/>
        <v/>
      </c>
      <c r="Q36" s="130"/>
      <c r="R36" s="116" t="str">
        <f t="shared" si="12"/>
        <v/>
      </c>
      <c r="S36" s="130"/>
      <c r="T36" s="131" t="str">
        <f t="shared" si="13"/>
        <v/>
      </c>
      <c r="U36" s="130"/>
      <c r="V36" s="131" t="str">
        <f t="shared" si="14"/>
        <v/>
      </c>
      <c r="W36" s="130"/>
      <c r="X36" s="131" t="str">
        <f t="shared" si="13"/>
        <v/>
      </c>
      <c r="Y36" s="82"/>
      <c r="Z36" s="132" t="str">
        <f t="shared" si="15"/>
        <v/>
      </c>
      <c r="AA36" s="119" t="str">
        <f t="shared" si="16"/>
        <v/>
      </c>
      <c r="AB36" s="119" t="str">
        <f t="shared" si="17"/>
        <v/>
      </c>
      <c r="AC36" s="119" t="str">
        <f t="shared" si="18"/>
        <v/>
      </c>
      <c r="AD36" s="133" t="str">
        <f t="shared" si="19"/>
        <v/>
      </c>
      <c r="AE36" s="82" t="str">
        <f t="shared" si="2"/>
        <v/>
      </c>
      <c r="AF36" s="134">
        <f t="shared" si="3"/>
        <v>801.73</v>
      </c>
      <c r="AG36" s="119" t="str">
        <f t="shared" si="4"/>
        <v/>
      </c>
      <c r="AH36" s="119" t="str">
        <f t="shared" si="5"/>
        <v/>
      </c>
      <c r="AI36" s="119" t="str">
        <f t="shared" si="6"/>
        <v/>
      </c>
      <c r="AJ36" s="135" t="str">
        <f t="shared" si="7"/>
        <v/>
      </c>
      <c r="AK36" s="82"/>
      <c r="AL36" s="82"/>
      <c r="AM36" s="82"/>
      <c r="AN36" s="82"/>
      <c r="AO36" s="82"/>
      <c r="AP36" s="82"/>
      <c r="AQ36" s="82"/>
      <c r="AR36" s="82"/>
      <c r="AS36" s="82"/>
      <c r="AT36" s="82"/>
    </row>
    <row r="37" spans="1:46" ht="12" customHeight="1" x14ac:dyDescent="0.25">
      <c r="A37" s="76"/>
      <c r="B37" s="127" t="s">
        <v>186</v>
      </c>
      <c r="C37" s="108" t="s">
        <v>187</v>
      </c>
      <c r="D37" s="109">
        <f t="shared" si="0"/>
        <v>16</v>
      </c>
      <c r="E37" s="143">
        <v>220.82</v>
      </c>
      <c r="F37" s="111">
        <f t="shared" si="8"/>
        <v>3533.12</v>
      </c>
      <c r="G37" s="112" t="s">
        <v>122</v>
      </c>
      <c r="H37" s="140"/>
      <c r="I37" s="142"/>
      <c r="J37" s="82" t="str">
        <f t="shared" si="1"/>
        <v/>
      </c>
      <c r="K37" s="130">
        <v>16</v>
      </c>
      <c r="L37" s="116">
        <f t="shared" si="9"/>
        <v>3533.12</v>
      </c>
      <c r="M37" s="130"/>
      <c r="N37" s="116" t="str">
        <f t="shared" si="10"/>
        <v/>
      </c>
      <c r="O37" s="130"/>
      <c r="P37" s="116" t="str">
        <f t="shared" si="11"/>
        <v/>
      </c>
      <c r="Q37" s="130"/>
      <c r="R37" s="116" t="str">
        <f t="shared" si="12"/>
        <v/>
      </c>
      <c r="S37" s="130"/>
      <c r="T37" s="131" t="str">
        <f t="shared" si="13"/>
        <v/>
      </c>
      <c r="U37" s="130"/>
      <c r="V37" s="131" t="str">
        <f t="shared" si="14"/>
        <v/>
      </c>
      <c r="W37" s="130"/>
      <c r="X37" s="131" t="str">
        <f t="shared" si="13"/>
        <v/>
      </c>
      <c r="Y37" s="82"/>
      <c r="Z37" s="132" t="str">
        <f t="shared" si="15"/>
        <v/>
      </c>
      <c r="AA37" s="119" t="str">
        <f t="shared" si="16"/>
        <v/>
      </c>
      <c r="AB37" s="119" t="str">
        <f t="shared" si="17"/>
        <v/>
      </c>
      <c r="AC37" s="119" t="str">
        <f t="shared" si="18"/>
        <v/>
      </c>
      <c r="AD37" s="133" t="str">
        <f t="shared" si="19"/>
        <v/>
      </c>
      <c r="AE37" s="82" t="str">
        <f t="shared" si="2"/>
        <v/>
      </c>
      <c r="AF37" s="134">
        <f t="shared" si="3"/>
        <v>3533.12</v>
      </c>
      <c r="AG37" s="119" t="str">
        <f t="shared" si="4"/>
        <v/>
      </c>
      <c r="AH37" s="119" t="str">
        <f t="shared" si="5"/>
        <v/>
      </c>
      <c r="AI37" s="119" t="str">
        <f t="shared" si="6"/>
        <v/>
      </c>
      <c r="AJ37" s="135" t="str">
        <f t="shared" si="7"/>
        <v/>
      </c>
      <c r="AK37" s="82"/>
      <c r="AL37" s="82"/>
      <c r="AM37" s="82"/>
      <c r="AN37" s="82"/>
      <c r="AO37" s="82"/>
      <c r="AP37" s="82"/>
      <c r="AQ37" s="82"/>
      <c r="AR37" s="82"/>
      <c r="AS37" s="82"/>
      <c r="AT37" s="82"/>
    </row>
    <row r="38" spans="1:46" ht="12" customHeight="1" x14ac:dyDescent="0.25">
      <c r="A38" s="76"/>
      <c r="B38" s="127" t="s">
        <v>186</v>
      </c>
      <c r="C38" s="108" t="s">
        <v>188</v>
      </c>
      <c r="D38" s="109">
        <f t="shared" si="0"/>
        <v>11</v>
      </c>
      <c r="E38" s="143">
        <v>42.75</v>
      </c>
      <c r="F38" s="111">
        <f>IF(OR(D38=0,E38=0),"",SUM(D38*E38))</f>
        <v>470.25</v>
      </c>
      <c r="G38" s="112" t="s">
        <v>122</v>
      </c>
      <c r="H38" s="140"/>
      <c r="I38" s="142"/>
      <c r="J38" s="82" t="str">
        <f t="shared" si="1"/>
        <v/>
      </c>
      <c r="K38" s="130">
        <v>11</v>
      </c>
      <c r="L38" s="116">
        <f>IF(ISBLANK(K38),"",SUM(K38*$E38))</f>
        <v>470.25</v>
      </c>
      <c r="M38" s="130"/>
      <c r="N38" s="116" t="str">
        <f>IF(ISBLANK(M38),"",SUM(M38*$E38))</f>
        <v/>
      </c>
      <c r="O38" s="130"/>
      <c r="P38" s="116" t="str">
        <f>IF(ISBLANK(O38),"",SUM(O38*$E38))</f>
        <v/>
      </c>
      <c r="Q38" s="130"/>
      <c r="R38" s="116" t="str">
        <f>IF(ISBLANK(Q38),"",SUM(Q38*$E38))</f>
        <v/>
      </c>
      <c r="S38" s="130"/>
      <c r="T38" s="131" t="str">
        <f>IF(ISBLANK(S38),"",SUM(S38*$E38))</f>
        <v/>
      </c>
      <c r="U38" s="130"/>
      <c r="V38" s="131" t="str">
        <f>IF(ISBLANK(U38),"",SUM(U38*$E38))</f>
        <v/>
      </c>
      <c r="W38" s="130"/>
      <c r="X38" s="131" t="str">
        <f>IF(ISBLANK(W38),"",SUM(W38*$E38))</f>
        <v/>
      </c>
      <c r="Y38" s="82"/>
      <c r="Z38" s="132" t="str">
        <f>IF(ISBLANK($S38),"",SUM($T38*$AU$10))</f>
        <v/>
      </c>
      <c r="AA38" s="119" t="str">
        <f t="shared" si="16"/>
        <v/>
      </c>
      <c r="AB38" s="119" t="str">
        <f t="shared" si="17"/>
        <v/>
      </c>
      <c r="AC38" s="119" t="str">
        <f t="shared" si="18"/>
        <v/>
      </c>
      <c r="AD38" s="133" t="str">
        <f>IF(ISBLANK($S38),"",SUM($T38*$AU$13))</f>
        <v/>
      </c>
      <c r="AE38" s="82" t="str">
        <f t="shared" si="2"/>
        <v/>
      </c>
      <c r="AF38" s="134">
        <f>IF(SUM(L38,Z38)=0,"",SUM(L38,Z38))</f>
        <v>470.25</v>
      </c>
      <c r="AG38" s="119" t="str">
        <f>IF(SUM(N38,AA38)=0,"",SUM(N38,AA38))</f>
        <v/>
      </c>
      <c r="AH38" s="119" t="str">
        <f>IF(SUM(P38,AB38)=0,"",SUM(P38,AB38))</f>
        <v/>
      </c>
      <c r="AI38" s="119" t="str">
        <f>IF(SUM(R38,AC38)=0,"",SUM(R38,AC38))</f>
        <v/>
      </c>
      <c r="AJ38" s="135" t="str">
        <f>IF(SUM(X38,AD38)=0,"",SUM(X38,AD38))</f>
        <v/>
      </c>
      <c r="AK38" s="82"/>
      <c r="AL38" s="82"/>
      <c r="AM38" s="82"/>
      <c r="AN38" s="82"/>
      <c r="AO38" s="82"/>
      <c r="AP38" s="82"/>
      <c r="AQ38" s="82"/>
      <c r="AR38" s="82"/>
      <c r="AS38" s="82"/>
      <c r="AT38" s="82"/>
    </row>
    <row r="39" spans="1:46" ht="12" customHeight="1" x14ac:dyDescent="0.25">
      <c r="A39" s="76"/>
      <c r="B39" s="127" t="s">
        <v>189</v>
      </c>
      <c r="C39" s="108" t="s">
        <v>190</v>
      </c>
      <c r="D39" s="109">
        <f t="shared" si="0"/>
        <v>1</v>
      </c>
      <c r="E39" s="110" t="s">
        <v>191</v>
      </c>
      <c r="F39" s="111">
        <f t="shared" si="8"/>
        <v>8035.7</v>
      </c>
      <c r="G39" s="112" t="s">
        <v>122</v>
      </c>
      <c r="H39" s="140"/>
      <c r="I39" s="142" t="s">
        <v>122</v>
      </c>
      <c r="J39" s="82" t="str">
        <f t="shared" si="1"/>
        <v/>
      </c>
      <c r="K39" s="130">
        <v>1</v>
      </c>
      <c r="L39" s="116">
        <f t="shared" si="9"/>
        <v>8035.7</v>
      </c>
      <c r="M39" s="130"/>
      <c r="N39" s="116" t="str">
        <f t="shared" si="10"/>
        <v/>
      </c>
      <c r="O39" s="130"/>
      <c r="P39" s="116" t="str">
        <f t="shared" si="11"/>
        <v/>
      </c>
      <c r="Q39" s="130"/>
      <c r="R39" s="116" t="str">
        <f t="shared" si="12"/>
        <v/>
      </c>
      <c r="S39" s="130"/>
      <c r="T39" s="131" t="str">
        <f t="shared" si="13"/>
        <v/>
      </c>
      <c r="U39" s="130"/>
      <c r="V39" s="131" t="str">
        <f t="shared" si="14"/>
        <v/>
      </c>
      <c r="W39" s="130"/>
      <c r="X39" s="131" t="str">
        <f t="shared" si="13"/>
        <v/>
      </c>
      <c r="Y39" s="82"/>
      <c r="Z39" s="132" t="str">
        <f t="shared" si="15"/>
        <v/>
      </c>
      <c r="AA39" s="119" t="str">
        <f t="shared" si="16"/>
        <v/>
      </c>
      <c r="AB39" s="119" t="str">
        <f t="shared" si="17"/>
        <v/>
      </c>
      <c r="AC39" s="119" t="str">
        <f t="shared" si="18"/>
        <v/>
      </c>
      <c r="AD39" s="133" t="str">
        <f t="shared" si="19"/>
        <v/>
      </c>
      <c r="AE39" s="82" t="str">
        <f t="shared" si="2"/>
        <v/>
      </c>
      <c r="AF39" s="134">
        <f t="shared" si="3"/>
        <v>8035.7</v>
      </c>
      <c r="AG39" s="119" t="str">
        <f t="shared" si="4"/>
        <v/>
      </c>
      <c r="AH39" s="119" t="str">
        <f t="shared" si="5"/>
        <v/>
      </c>
      <c r="AI39" s="119" t="str">
        <f t="shared" si="6"/>
        <v/>
      </c>
      <c r="AJ39" s="135" t="str">
        <f t="shared" si="7"/>
        <v/>
      </c>
      <c r="AK39" s="82"/>
      <c r="AL39" s="82"/>
      <c r="AM39" s="82"/>
      <c r="AN39" s="82"/>
      <c r="AO39" s="82"/>
      <c r="AP39" s="82"/>
      <c r="AQ39" s="82"/>
      <c r="AR39" s="82"/>
      <c r="AS39" s="82"/>
      <c r="AT39" s="82"/>
    </row>
    <row r="40" spans="1:46" ht="12" customHeight="1" x14ac:dyDescent="0.25">
      <c r="A40" s="76"/>
      <c r="B40" s="127" t="s">
        <v>192</v>
      </c>
      <c r="C40" s="144" t="s">
        <v>193</v>
      </c>
      <c r="D40" s="145">
        <f t="shared" si="0"/>
        <v>6</v>
      </c>
      <c r="E40" s="146">
        <v>795.06</v>
      </c>
      <c r="F40" s="111">
        <f t="shared" si="8"/>
        <v>4770.3599999999997</v>
      </c>
      <c r="G40" s="112" t="s">
        <v>122</v>
      </c>
      <c r="H40" s="140"/>
      <c r="I40" s="142" t="s">
        <v>122</v>
      </c>
      <c r="J40" s="82" t="str">
        <f t="shared" si="1"/>
        <v/>
      </c>
      <c r="K40" s="130"/>
      <c r="L40" s="116" t="str">
        <f t="shared" si="9"/>
        <v/>
      </c>
      <c r="M40" s="130"/>
      <c r="N40" s="116" t="str">
        <f t="shared" si="10"/>
        <v/>
      </c>
      <c r="O40" s="130"/>
      <c r="P40" s="116" t="str">
        <f t="shared" si="11"/>
        <v/>
      </c>
      <c r="Q40" s="130"/>
      <c r="R40" s="116" t="str">
        <f t="shared" si="12"/>
        <v/>
      </c>
      <c r="S40" s="130"/>
      <c r="T40" s="131" t="str">
        <f t="shared" si="13"/>
        <v/>
      </c>
      <c r="U40" s="130">
        <v>6</v>
      </c>
      <c r="V40" s="131">
        <f t="shared" si="14"/>
        <v>4770.3599999999997</v>
      </c>
      <c r="W40" s="130"/>
      <c r="X40" s="131" t="str">
        <f t="shared" si="13"/>
        <v/>
      </c>
      <c r="Y40" s="82"/>
      <c r="Z40" s="132" t="str">
        <f t="shared" si="15"/>
        <v/>
      </c>
      <c r="AA40" s="119">
        <f t="shared" si="16"/>
        <v>762.12647136043699</v>
      </c>
      <c r="AB40" s="119">
        <f t="shared" si="17"/>
        <v>2329.6481769326888</v>
      </c>
      <c r="AC40" s="119">
        <f t="shared" si="18"/>
        <v>1678.5853517068745</v>
      </c>
      <c r="AD40" s="133" t="str">
        <f t="shared" si="19"/>
        <v/>
      </c>
      <c r="AE40" s="82" t="str">
        <f t="shared" si="2"/>
        <v/>
      </c>
      <c r="AF40" s="134" t="str">
        <f t="shared" si="3"/>
        <v/>
      </c>
      <c r="AG40" s="119">
        <f t="shared" si="4"/>
        <v>762.12647136043699</v>
      </c>
      <c r="AH40" s="119">
        <f t="shared" si="5"/>
        <v>2329.6481769326888</v>
      </c>
      <c r="AI40" s="119">
        <f t="shared" si="6"/>
        <v>1678.5853517068745</v>
      </c>
      <c r="AJ40" s="135" t="str">
        <f t="shared" si="7"/>
        <v/>
      </c>
      <c r="AK40" s="82"/>
      <c r="AL40" s="82"/>
      <c r="AM40" s="82"/>
      <c r="AN40" s="82"/>
      <c r="AO40" s="82"/>
      <c r="AP40" s="82"/>
      <c r="AQ40" s="82"/>
      <c r="AR40" s="82"/>
      <c r="AS40" s="82"/>
      <c r="AT40" s="82"/>
    </row>
    <row r="41" spans="1:46" ht="12" customHeight="1" x14ac:dyDescent="0.25">
      <c r="A41" s="76"/>
      <c r="B41" s="127" t="s">
        <v>194</v>
      </c>
      <c r="C41" s="144" t="s">
        <v>195</v>
      </c>
      <c r="D41" s="145">
        <f t="shared" si="0"/>
        <v>2</v>
      </c>
      <c r="E41" s="146">
        <v>577.29999999999995</v>
      </c>
      <c r="F41" s="111">
        <f t="shared" si="8"/>
        <v>1154.5999999999999</v>
      </c>
      <c r="G41" s="112" t="s">
        <v>122</v>
      </c>
      <c r="H41" s="140"/>
      <c r="I41" s="142" t="s">
        <v>122</v>
      </c>
      <c r="J41" s="82" t="str">
        <f t="shared" si="1"/>
        <v/>
      </c>
      <c r="K41" s="130"/>
      <c r="L41" s="116" t="str">
        <f t="shared" si="9"/>
        <v/>
      </c>
      <c r="M41" s="130"/>
      <c r="N41" s="116" t="str">
        <f t="shared" si="10"/>
        <v/>
      </c>
      <c r="O41" s="130"/>
      <c r="P41" s="116" t="str">
        <f t="shared" si="11"/>
        <v/>
      </c>
      <c r="Q41" s="130"/>
      <c r="R41" s="116" t="str">
        <f t="shared" si="12"/>
        <v/>
      </c>
      <c r="S41" s="130"/>
      <c r="T41" s="131" t="str">
        <f t="shared" si="13"/>
        <v/>
      </c>
      <c r="U41" s="130">
        <v>2</v>
      </c>
      <c r="V41" s="131">
        <f t="shared" si="14"/>
        <v>1154.5999999999999</v>
      </c>
      <c r="W41" s="130"/>
      <c r="X41" s="131" t="str">
        <f t="shared" si="13"/>
        <v/>
      </c>
      <c r="Y41" s="82"/>
      <c r="Z41" s="132" t="str">
        <f t="shared" si="15"/>
        <v/>
      </c>
      <c r="AA41" s="119">
        <f t="shared" si="16"/>
        <v>184.46222587661319</v>
      </c>
      <c r="AB41" s="119">
        <f t="shared" si="17"/>
        <v>563.85928631937259</v>
      </c>
      <c r="AC41" s="119">
        <f t="shared" si="18"/>
        <v>406.27848780401422</v>
      </c>
      <c r="AD41" s="133" t="str">
        <f t="shared" si="19"/>
        <v/>
      </c>
      <c r="AE41" s="82" t="str">
        <f t="shared" si="2"/>
        <v/>
      </c>
      <c r="AF41" s="134" t="str">
        <f t="shared" si="3"/>
        <v/>
      </c>
      <c r="AG41" s="119">
        <f t="shared" si="4"/>
        <v>184.46222587661319</v>
      </c>
      <c r="AH41" s="119">
        <f t="shared" si="5"/>
        <v>563.85928631937259</v>
      </c>
      <c r="AI41" s="119">
        <f t="shared" si="6"/>
        <v>406.27848780401422</v>
      </c>
      <c r="AJ41" s="135" t="str">
        <f t="shared" si="7"/>
        <v/>
      </c>
      <c r="AK41" s="82"/>
      <c r="AL41" s="82"/>
      <c r="AM41" s="82"/>
      <c r="AN41" s="82"/>
      <c r="AO41" s="82"/>
      <c r="AP41" s="82"/>
      <c r="AQ41" s="82"/>
      <c r="AR41" s="82"/>
      <c r="AS41" s="82"/>
      <c r="AT41" s="82"/>
    </row>
    <row r="42" spans="1:46" ht="12" customHeight="1" x14ac:dyDescent="0.25">
      <c r="A42" s="76"/>
      <c r="B42" s="127" t="s">
        <v>196</v>
      </c>
      <c r="C42" s="144" t="s">
        <v>197</v>
      </c>
      <c r="D42" s="145">
        <f t="shared" si="0"/>
        <v>16</v>
      </c>
      <c r="E42" s="146">
        <v>753.66</v>
      </c>
      <c r="F42" s="111">
        <f t="shared" si="8"/>
        <v>12058.56</v>
      </c>
      <c r="G42" s="112" t="s">
        <v>122</v>
      </c>
      <c r="H42" s="140"/>
      <c r="I42" s="142" t="s">
        <v>122</v>
      </c>
      <c r="J42" s="82" t="str">
        <f t="shared" si="1"/>
        <v/>
      </c>
      <c r="K42" s="130"/>
      <c r="L42" s="116" t="str">
        <f t="shared" si="9"/>
        <v/>
      </c>
      <c r="M42" s="130"/>
      <c r="N42" s="116" t="str">
        <f t="shared" si="10"/>
        <v/>
      </c>
      <c r="O42" s="130"/>
      <c r="P42" s="116" t="str">
        <f t="shared" si="11"/>
        <v/>
      </c>
      <c r="Q42" s="130"/>
      <c r="R42" s="116" t="str">
        <f t="shared" si="12"/>
        <v/>
      </c>
      <c r="S42" s="130"/>
      <c r="T42" s="131" t="str">
        <f t="shared" si="13"/>
        <v/>
      </c>
      <c r="U42" s="130">
        <v>16</v>
      </c>
      <c r="V42" s="131">
        <f t="shared" si="14"/>
        <v>12058.56</v>
      </c>
      <c r="W42" s="130"/>
      <c r="X42" s="131" t="str">
        <f t="shared" si="13"/>
        <v/>
      </c>
      <c r="Y42" s="82"/>
      <c r="Z42" s="132" t="str">
        <f t="shared" si="15"/>
        <v/>
      </c>
      <c r="AA42" s="119">
        <f t="shared" si="16"/>
        <v>1926.510322593706</v>
      </c>
      <c r="AB42" s="119">
        <f t="shared" si="17"/>
        <v>5888.9061455390038</v>
      </c>
      <c r="AC42" s="119">
        <f t="shared" si="18"/>
        <v>4243.1435318672902</v>
      </c>
      <c r="AD42" s="133" t="str">
        <f t="shared" si="19"/>
        <v/>
      </c>
      <c r="AE42" s="82" t="str">
        <f t="shared" si="2"/>
        <v/>
      </c>
      <c r="AF42" s="134" t="str">
        <f t="shared" si="3"/>
        <v/>
      </c>
      <c r="AG42" s="119">
        <f t="shared" si="4"/>
        <v>1926.510322593706</v>
      </c>
      <c r="AH42" s="119">
        <f t="shared" si="5"/>
        <v>5888.9061455390038</v>
      </c>
      <c r="AI42" s="119">
        <f t="shared" si="6"/>
        <v>4243.1435318672902</v>
      </c>
      <c r="AJ42" s="135" t="str">
        <f t="shared" si="7"/>
        <v/>
      </c>
      <c r="AK42" s="82"/>
      <c r="AL42" s="82"/>
      <c r="AM42" s="82"/>
      <c r="AN42" s="82"/>
      <c r="AO42" s="82"/>
      <c r="AP42" s="82"/>
      <c r="AQ42" s="82"/>
      <c r="AR42" s="82"/>
      <c r="AS42" s="82"/>
      <c r="AT42" s="82"/>
    </row>
    <row r="43" spans="1:46" ht="12" customHeight="1" x14ac:dyDescent="0.25">
      <c r="A43" s="76"/>
      <c r="B43" s="127" t="s">
        <v>198</v>
      </c>
      <c r="C43" s="108" t="s">
        <v>199</v>
      </c>
      <c r="D43" s="109">
        <f t="shared" si="0"/>
        <v>6</v>
      </c>
      <c r="E43" s="143">
        <v>552.13</v>
      </c>
      <c r="F43" s="111">
        <f t="shared" si="8"/>
        <v>3312.7799999999997</v>
      </c>
      <c r="G43" s="112" t="s">
        <v>122</v>
      </c>
      <c r="H43" s="140"/>
      <c r="I43" s="142" t="s">
        <v>122</v>
      </c>
      <c r="J43" s="82" t="str">
        <f t="shared" si="1"/>
        <v/>
      </c>
      <c r="K43" s="130"/>
      <c r="L43" s="116" t="str">
        <f t="shared" si="9"/>
        <v/>
      </c>
      <c r="M43" s="130"/>
      <c r="N43" s="116" t="str">
        <f t="shared" si="10"/>
        <v/>
      </c>
      <c r="O43" s="130"/>
      <c r="P43" s="116" t="str">
        <f t="shared" si="11"/>
        <v/>
      </c>
      <c r="Q43" s="130"/>
      <c r="R43" s="116" t="str">
        <f t="shared" si="12"/>
        <v/>
      </c>
      <c r="S43" s="130"/>
      <c r="T43" s="131" t="str">
        <f t="shared" si="13"/>
        <v/>
      </c>
      <c r="U43" s="130">
        <v>6</v>
      </c>
      <c r="V43" s="131">
        <f t="shared" si="14"/>
        <v>3312.7799999999997</v>
      </c>
      <c r="W43" s="130"/>
      <c r="X43" s="131" t="str">
        <f t="shared" si="13"/>
        <v/>
      </c>
      <c r="Y43" s="82"/>
      <c r="Z43" s="132" t="str">
        <f t="shared" si="15"/>
        <v/>
      </c>
      <c r="AA43" s="119">
        <f t="shared" si="16"/>
        <v>529.2592868868237</v>
      </c>
      <c r="AB43" s="119">
        <f t="shared" si="17"/>
        <v>1617.825884750642</v>
      </c>
      <c r="AC43" s="119">
        <f t="shared" si="18"/>
        <v>1165.6948283625343</v>
      </c>
      <c r="AD43" s="133" t="str">
        <f t="shared" si="19"/>
        <v/>
      </c>
      <c r="AE43" s="82" t="str">
        <f t="shared" si="2"/>
        <v/>
      </c>
      <c r="AF43" s="134" t="str">
        <f t="shared" si="3"/>
        <v/>
      </c>
      <c r="AG43" s="119">
        <f t="shared" si="4"/>
        <v>529.2592868868237</v>
      </c>
      <c r="AH43" s="119">
        <f t="shared" si="5"/>
        <v>1617.825884750642</v>
      </c>
      <c r="AI43" s="119">
        <f t="shared" si="6"/>
        <v>1165.6948283625343</v>
      </c>
      <c r="AJ43" s="135" t="str">
        <f t="shared" si="7"/>
        <v/>
      </c>
      <c r="AK43" s="82"/>
      <c r="AL43" s="82"/>
      <c r="AM43" s="82"/>
      <c r="AN43" s="82"/>
      <c r="AO43" s="82"/>
      <c r="AP43" s="82"/>
      <c r="AQ43" s="82"/>
      <c r="AR43" s="82"/>
      <c r="AS43" s="82"/>
      <c r="AT43" s="82"/>
    </row>
    <row r="44" spans="1:46" ht="12" customHeight="1" x14ac:dyDescent="0.25">
      <c r="A44" s="76"/>
      <c r="B44" s="127" t="s">
        <v>200</v>
      </c>
      <c r="C44" s="144" t="s">
        <v>201</v>
      </c>
      <c r="D44" s="109">
        <f t="shared" si="0"/>
        <v>26</v>
      </c>
      <c r="E44" s="143">
        <v>542.41</v>
      </c>
      <c r="F44" s="111">
        <f t="shared" si="8"/>
        <v>14102.66</v>
      </c>
      <c r="G44" s="112" t="s">
        <v>122</v>
      </c>
      <c r="H44" s="140"/>
      <c r="I44" s="142" t="s">
        <v>122</v>
      </c>
      <c r="J44" s="82" t="str">
        <f t="shared" si="1"/>
        <v/>
      </c>
      <c r="K44" s="130"/>
      <c r="L44" s="116" t="str">
        <f t="shared" si="9"/>
        <v/>
      </c>
      <c r="M44" s="130"/>
      <c r="N44" s="116" t="str">
        <f t="shared" si="10"/>
        <v/>
      </c>
      <c r="O44" s="130"/>
      <c r="P44" s="116" t="str">
        <f t="shared" si="11"/>
        <v/>
      </c>
      <c r="Q44" s="130"/>
      <c r="R44" s="116" t="str">
        <f t="shared" si="12"/>
        <v/>
      </c>
      <c r="S44" s="130"/>
      <c r="T44" s="131" t="str">
        <f t="shared" si="13"/>
        <v/>
      </c>
      <c r="U44" s="130">
        <v>26</v>
      </c>
      <c r="V44" s="131">
        <f t="shared" si="14"/>
        <v>14102.66</v>
      </c>
      <c r="W44" s="130"/>
      <c r="X44" s="131" t="str">
        <f t="shared" si="13"/>
        <v/>
      </c>
      <c r="Y44" s="82"/>
      <c r="Z44" s="132" t="str">
        <f t="shared" si="15"/>
        <v/>
      </c>
      <c r="AA44" s="119">
        <f t="shared" si="16"/>
        <v>2253.0816337961874</v>
      </c>
      <c r="AB44" s="119">
        <f t="shared" si="17"/>
        <v>6887.1607507403114</v>
      </c>
      <c r="AC44" s="119">
        <f t="shared" si="18"/>
        <v>4962.4176154635024</v>
      </c>
      <c r="AD44" s="133" t="str">
        <f t="shared" si="19"/>
        <v/>
      </c>
      <c r="AE44" s="82" t="str">
        <f t="shared" si="2"/>
        <v/>
      </c>
      <c r="AF44" s="134" t="str">
        <f t="shared" si="3"/>
        <v/>
      </c>
      <c r="AG44" s="119">
        <f t="shared" si="4"/>
        <v>2253.0816337961874</v>
      </c>
      <c r="AH44" s="119">
        <f t="shared" si="5"/>
        <v>6887.1607507403114</v>
      </c>
      <c r="AI44" s="119">
        <f t="shared" si="6"/>
        <v>4962.4176154635024</v>
      </c>
      <c r="AJ44" s="135" t="str">
        <f t="shared" si="7"/>
        <v/>
      </c>
      <c r="AK44" s="82"/>
      <c r="AL44" s="82"/>
      <c r="AM44" s="82"/>
      <c r="AN44" s="82"/>
      <c r="AO44" s="82"/>
      <c r="AP44" s="82"/>
      <c r="AQ44" s="82"/>
      <c r="AR44" s="82"/>
      <c r="AS44" s="82"/>
      <c r="AT44" s="82"/>
    </row>
    <row r="45" spans="1:46" ht="12" customHeight="1" x14ac:dyDescent="0.25">
      <c r="A45" s="76"/>
      <c r="B45" s="127" t="s">
        <v>202</v>
      </c>
      <c r="C45" s="144" t="s">
        <v>203</v>
      </c>
      <c r="D45" s="109">
        <f t="shared" si="0"/>
        <v>2</v>
      </c>
      <c r="E45" s="143">
        <v>530.74</v>
      </c>
      <c r="F45" s="111">
        <f t="shared" si="8"/>
        <v>1061.48</v>
      </c>
      <c r="G45" s="112" t="s">
        <v>122</v>
      </c>
      <c r="H45" s="140"/>
      <c r="I45" s="142" t="s">
        <v>122</v>
      </c>
      <c r="J45" s="82" t="str">
        <f t="shared" si="1"/>
        <v/>
      </c>
      <c r="K45" s="130"/>
      <c r="L45" s="116" t="str">
        <f t="shared" si="9"/>
        <v/>
      </c>
      <c r="M45" s="130"/>
      <c r="N45" s="116" t="str">
        <f t="shared" si="10"/>
        <v/>
      </c>
      <c r="O45" s="130"/>
      <c r="P45" s="116" t="str">
        <f t="shared" si="11"/>
        <v/>
      </c>
      <c r="Q45" s="130"/>
      <c r="R45" s="116" t="str">
        <f t="shared" si="12"/>
        <v/>
      </c>
      <c r="S45" s="130"/>
      <c r="T45" s="131" t="str">
        <f t="shared" si="13"/>
        <v/>
      </c>
      <c r="U45" s="130">
        <v>2</v>
      </c>
      <c r="V45" s="131">
        <f t="shared" si="14"/>
        <v>1061.48</v>
      </c>
      <c r="W45" s="130"/>
      <c r="X45" s="131" t="str">
        <f t="shared" si="13"/>
        <v/>
      </c>
      <c r="Y45" s="82"/>
      <c r="Z45" s="132" t="str">
        <f t="shared" si="15"/>
        <v/>
      </c>
      <c r="AA45" s="119">
        <f t="shared" si="16"/>
        <v>169.5851061177095</v>
      </c>
      <c r="AB45" s="119">
        <f t="shared" si="17"/>
        <v>518.38329745564499</v>
      </c>
      <c r="AC45" s="119">
        <f t="shared" si="18"/>
        <v>373.51159642664561</v>
      </c>
      <c r="AD45" s="133" t="str">
        <f t="shared" si="19"/>
        <v/>
      </c>
      <c r="AE45" s="82" t="str">
        <f t="shared" si="2"/>
        <v/>
      </c>
      <c r="AF45" s="134" t="str">
        <f t="shared" si="3"/>
        <v/>
      </c>
      <c r="AG45" s="119">
        <f t="shared" si="4"/>
        <v>169.5851061177095</v>
      </c>
      <c r="AH45" s="119">
        <f t="shared" si="5"/>
        <v>518.38329745564499</v>
      </c>
      <c r="AI45" s="119">
        <f t="shared" si="6"/>
        <v>373.51159642664561</v>
      </c>
      <c r="AJ45" s="135" t="str">
        <f t="shared" si="7"/>
        <v/>
      </c>
      <c r="AK45" s="82"/>
      <c r="AL45" s="82"/>
      <c r="AM45" s="82"/>
      <c r="AN45" s="82"/>
      <c r="AO45" s="82"/>
      <c r="AP45" s="82"/>
      <c r="AQ45" s="82"/>
      <c r="AR45" s="82"/>
      <c r="AS45" s="82"/>
      <c r="AT45" s="82"/>
    </row>
    <row r="46" spans="1:46" ht="12" customHeight="1" x14ac:dyDescent="0.25">
      <c r="A46" s="76"/>
      <c r="B46" s="127" t="s">
        <v>204</v>
      </c>
      <c r="C46" s="108" t="s">
        <v>205</v>
      </c>
      <c r="D46" s="109">
        <f t="shared" si="0"/>
        <v>1</v>
      </c>
      <c r="E46" s="143">
        <v>578.39</v>
      </c>
      <c r="F46" s="111">
        <f t="shared" si="8"/>
        <v>578.39</v>
      </c>
      <c r="G46" s="112" t="s">
        <v>122</v>
      </c>
      <c r="H46" s="140"/>
      <c r="I46" s="142"/>
      <c r="J46" s="82" t="str">
        <f t="shared" si="1"/>
        <v/>
      </c>
      <c r="K46" s="130"/>
      <c r="L46" s="116" t="str">
        <f t="shared" si="9"/>
        <v/>
      </c>
      <c r="M46" s="130"/>
      <c r="N46" s="116" t="str">
        <f t="shared" si="10"/>
        <v/>
      </c>
      <c r="O46" s="130">
        <v>1</v>
      </c>
      <c r="P46" s="116">
        <f t="shared" si="11"/>
        <v>578.39</v>
      </c>
      <c r="Q46" s="130"/>
      <c r="R46" s="116" t="str">
        <f t="shared" si="12"/>
        <v/>
      </c>
      <c r="S46" s="130"/>
      <c r="T46" s="131" t="str">
        <f t="shared" si="13"/>
        <v/>
      </c>
      <c r="U46" s="130"/>
      <c r="V46" s="131" t="str">
        <f t="shared" si="14"/>
        <v/>
      </c>
      <c r="W46" s="130"/>
      <c r="X46" s="131" t="str">
        <f t="shared" si="13"/>
        <v/>
      </c>
      <c r="Y46" s="82"/>
      <c r="Z46" s="132" t="str">
        <f t="shared" si="15"/>
        <v/>
      </c>
      <c r="AA46" s="119" t="str">
        <f t="shared" si="16"/>
        <v/>
      </c>
      <c r="AB46" s="119" t="str">
        <f t="shared" si="17"/>
        <v/>
      </c>
      <c r="AC46" s="119" t="str">
        <f t="shared" si="18"/>
        <v/>
      </c>
      <c r="AD46" s="133" t="str">
        <f t="shared" si="19"/>
        <v/>
      </c>
      <c r="AE46" s="82" t="str">
        <f t="shared" si="2"/>
        <v/>
      </c>
      <c r="AF46" s="134" t="str">
        <f t="shared" si="3"/>
        <v/>
      </c>
      <c r="AG46" s="119" t="str">
        <f t="shared" si="4"/>
        <v/>
      </c>
      <c r="AH46" s="119">
        <f t="shared" si="5"/>
        <v>578.39</v>
      </c>
      <c r="AI46" s="119" t="str">
        <f t="shared" si="6"/>
        <v/>
      </c>
      <c r="AJ46" s="135" t="str">
        <f t="shared" si="7"/>
        <v/>
      </c>
      <c r="AK46" s="82"/>
      <c r="AL46" s="82"/>
      <c r="AM46" s="82"/>
      <c r="AN46" s="82"/>
      <c r="AO46" s="82"/>
      <c r="AP46" s="82"/>
      <c r="AQ46" s="82"/>
      <c r="AR46" s="82"/>
      <c r="AS46" s="82"/>
      <c r="AT46" s="82"/>
    </row>
    <row r="47" spans="1:46" ht="12" customHeight="1" x14ac:dyDescent="0.25">
      <c r="A47" s="76"/>
      <c r="B47" s="127" t="s">
        <v>206</v>
      </c>
      <c r="C47" s="108" t="s">
        <v>207</v>
      </c>
      <c r="D47" s="109">
        <f t="shared" si="0"/>
        <v>2</v>
      </c>
      <c r="E47" s="143">
        <v>535.02</v>
      </c>
      <c r="F47" s="111">
        <f t="shared" si="8"/>
        <v>1070.04</v>
      </c>
      <c r="G47" s="112" t="s">
        <v>122</v>
      </c>
      <c r="H47" s="140"/>
      <c r="I47" s="142"/>
      <c r="J47" s="82" t="str">
        <f t="shared" si="1"/>
        <v/>
      </c>
      <c r="K47" s="130"/>
      <c r="L47" s="116" t="str">
        <f t="shared" si="9"/>
        <v/>
      </c>
      <c r="M47" s="130"/>
      <c r="N47" s="116" t="str">
        <f t="shared" si="10"/>
        <v/>
      </c>
      <c r="O47" s="130"/>
      <c r="P47" s="116" t="str">
        <f t="shared" si="11"/>
        <v/>
      </c>
      <c r="Q47" s="130"/>
      <c r="R47" s="116" t="str">
        <f t="shared" si="12"/>
        <v/>
      </c>
      <c r="S47" s="130"/>
      <c r="T47" s="131" t="str">
        <f t="shared" si="13"/>
        <v/>
      </c>
      <c r="U47" s="130">
        <v>2</v>
      </c>
      <c r="V47" s="131">
        <f t="shared" si="14"/>
        <v>1070.04</v>
      </c>
      <c r="W47" s="130"/>
      <c r="X47" s="131" t="str">
        <f t="shared" si="13"/>
        <v/>
      </c>
      <c r="Y47" s="82"/>
      <c r="Z47" s="132" t="str">
        <f t="shared" si="15"/>
        <v/>
      </c>
      <c r="AA47" s="119">
        <f t="shared" si="16"/>
        <v>170.95267640482521</v>
      </c>
      <c r="AB47" s="119">
        <f t="shared" si="17"/>
        <v>522.5636503838399</v>
      </c>
      <c r="AC47" s="119">
        <f t="shared" si="18"/>
        <v>376.52367321133499</v>
      </c>
      <c r="AD47" s="133" t="str">
        <f t="shared" si="19"/>
        <v/>
      </c>
      <c r="AE47" s="82" t="str">
        <f t="shared" si="2"/>
        <v/>
      </c>
      <c r="AF47" s="134" t="str">
        <f t="shared" si="3"/>
        <v/>
      </c>
      <c r="AG47" s="119">
        <f t="shared" si="4"/>
        <v>170.95267640482521</v>
      </c>
      <c r="AH47" s="119">
        <f t="shared" si="5"/>
        <v>522.5636503838399</v>
      </c>
      <c r="AI47" s="119">
        <f t="shared" si="6"/>
        <v>376.52367321133499</v>
      </c>
      <c r="AJ47" s="135" t="str">
        <f t="shared" si="7"/>
        <v/>
      </c>
      <c r="AK47" s="82"/>
      <c r="AL47" s="82"/>
      <c r="AM47" s="82"/>
      <c r="AN47" s="82"/>
      <c r="AO47" s="82"/>
      <c r="AP47" s="82"/>
      <c r="AQ47" s="82"/>
      <c r="AR47" s="82"/>
      <c r="AS47" s="82"/>
      <c r="AT47" s="82"/>
    </row>
    <row r="48" spans="1:46" ht="12" customHeight="1" x14ac:dyDescent="0.25">
      <c r="A48" s="76"/>
      <c r="B48" s="127" t="s">
        <v>208</v>
      </c>
      <c r="C48" s="108" t="s">
        <v>207</v>
      </c>
      <c r="D48" s="109">
        <f t="shared" si="0"/>
        <v>1</v>
      </c>
      <c r="E48" s="143">
        <v>542.08000000000004</v>
      </c>
      <c r="F48" s="111">
        <f t="shared" si="8"/>
        <v>542.08000000000004</v>
      </c>
      <c r="G48" s="112" t="s">
        <v>122</v>
      </c>
      <c r="H48" s="140"/>
      <c r="I48" s="142"/>
      <c r="J48" s="82" t="str">
        <f t="shared" si="1"/>
        <v/>
      </c>
      <c r="K48" s="130"/>
      <c r="L48" s="116" t="str">
        <f t="shared" si="9"/>
        <v/>
      </c>
      <c r="M48" s="130"/>
      <c r="N48" s="116" t="str">
        <f t="shared" si="10"/>
        <v/>
      </c>
      <c r="O48" s="130"/>
      <c r="P48" s="116" t="str">
        <f t="shared" si="11"/>
        <v/>
      </c>
      <c r="Q48" s="130"/>
      <c r="R48" s="116" t="str">
        <f t="shared" si="12"/>
        <v/>
      </c>
      <c r="S48" s="130"/>
      <c r="T48" s="131" t="str">
        <f t="shared" si="13"/>
        <v/>
      </c>
      <c r="U48" s="130">
        <v>1</v>
      </c>
      <c r="V48" s="131">
        <f t="shared" si="14"/>
        <v>542.08000000000004</v>
      </c>
      <c r="W48" s="130"/>
      <c r="X48" s="131" t="str">
        <f t="shared" si="13"/>
        <v/>
      </c>
      <c r="Y48" s="82"/>
      <c r="Z48" s="132" t="str">
        <f t="shared" si="15"/>
        <v/>
      </c>
      <c r="AA48" s="119">
        <f t="shared" si="16"/>
        <v>86.604264163515069</v>
      </c>
      <c r="AB48" s="119">
        <f t="shared" si="17"/>
        <v>264.72963963970687</v>
      </c>
      <c r="AC48" s="119">
        <f t="shared" si="18"/>
        <v>190.74609619677815</v>
      </c>
      <c r="AD48" s="133" t="str">
        <f t="shared" si="19"/>
        <v/>
      </c>
      <c r="AE48" s="82" t="str">
        <f t="shared" si="2"/>
        <v/>
      </c>
      <c r="AF48" s="134" t="str">
        <f t="shared" si="3"/>
        <v/>
      </c>
      <c r="AG48" s="119">
        <f t="shared" si="4"/>
        <v>86.604264163515069</v>
      </c>
      <c r="AH48" s="119">
        <f t="shared" si="5"/>
        <v>264.72963963970687</v>
      </c>
      <c r="AI48" s="119">
        <f t="shared" si="6"/>
        <v>190.74609619677815</v>
      </c>
      <c r="AJ48" s="135" t="str">
        <f t="shared" si="7"/>
        <v/>
      </c>
      <c r="AK48" s="82"/>
      <c r="AL48" s="82"/>
      <c r="AM48" s="82"/>
      <c r="AN48" s="82"/>
      <c r="AO48" s="82"/>
      <c r="AP48" s="82"/>
      <c r="AQ48" s="82"/>
      <c r="AR48" s="82"/>
      <c r="AS48" s="82"/>
      <c r="AT48" s="82"/>
    </row>
    <row r="49" spans="1:46" ht="12" customHeight="1" x14ac:dyDescent="0.25">
      <c r="A49" s="76"/>
      <c r="B49" s="127" t="s">
        <v>209</v>
      </c>
      <c r="C49" s="144" t="s">
        <v>210</v>
      </c>
      <c r="D49" s="145">
        <f t="shared" si="0"/>
        <v>2</v>
      </c>
      <c r="E49" s="146">
        <v>1145.6099999999999</v>
      </c>
      <c r="F49" s="111">
        <f t="shared" si="8"/>
        <v>2291.2199999999998</v>
      </c>
      <c r="G49" s="112" t="s">
        <v>122</v>
      </c>
      <c r="H49" s="140"/>
      <c r="I49" s="142"/>
      <c r="J49" s="82" t="str">
        <f t="shared" si="1"/>
        <v/>
      </c>
      <c r="K49" s="130"/>
      <c r="L49" s="116" t="str">
        <f t="shared" si="9"/>
        <v/>
      </c>
      <c r="M49" s="130"/>
      <c r="N49" s="116" t="str">
        <f t="shared" si="10"/>
        <v/>
      </c>
      <c r="O49" s="130"/>
      <c r="P49" s="116" t="str">
        <f t="shared" si="11"/>
        <v/>
      </c>
      <c r="Q49" s="130"/>
      <c r="R49" s="116" t="str">
        <f t="shared" si="12"/>
        <v/>
      </c>
      <c r="S49" s="130"/>
      <c r="T49" s="131" t="str">
        <f t="shared" si="13"/>
        <v/>
      </c>
      <c r="U49" s="130">
        <v>2</v>
      </c>
      <c r="V49" s="131">
        <f t="shared" si="14"/>
        <v>2291.2199999999998</v>
      </c>
      <c r="W49" s="130"/>
      <c r="X49" s="131" t="str">
        <f t="shared" si="13"/>
        <v/>
      </c>
      <c r="Y49" s="82"/>
      <c r="Z49" s="132" t="str">
        <f t="shared" si="15"/>
        <v/>
      </c>
      <c r="AA49" s="119">
        <f t="shared" si="16"/>
        <v>366.05191509874732</v>
      </c>
      <c r="AB49" s="119">
        <f t="shared" si="17"/>
        <v>1118.9378780535881</v>
      </c>
      <c r="AC49" s="119">
        <f t="shared" si="18"/>
        <v>806.23020684766448</v>
      </c>
      <c r="AD49" s="133" t="str">
        <f t="shared" si="19"/>
        <v/>
      </c>
      <c r="AE49" s="82" t="str">
        <f t="shared" si="2"/>
        <v/>
      </c>
      <c r="AF49" s="134" t="str">
        <f t="shared" si="3"/>
        <v/>
      </c>
      <c r="AG49" s="119">
        <f t="shared" si="4"/>
        <v>366.05191509874732</v>
      </c>
      <c r="AH49" s="119">
        <f t="shared" si="5"/>
        <v>1118.9378780535881</v>
      </c>
      <c r="AI49" s="119">
        <f t="shared" si="6"/>
        <v>806.23020684766448</v>
      </c>
      <c r="AJ49" s="135" t="str">
        <f t="shared" si="7"/>
        <v/>
      </c>
      <c r="AK49" s="82"/>
      <c r="AL49" s="82"/>
      <c r="AM49" s="82"/>
      <c r="AN49" s="82"/>
      <c r="AO49" s="82"/>
      <c r="AP49" s="82"/>
      <c r="AQ49" s="82"/>
      <c r="AR49" s="82"/>
      <c r="AS49" s="82"/>
      <c r="AT49" s="82"/>
    </row>
    <row r="50" spans="1:46" ht="12" customHeight="1" x14ac:dyDescent="0.25">
      <c r="A50" s="76"/>
      <c r="B50" s="127" t="s">
        <v>211</v>
      </c>
      <c r="C50" s="144" t="s">
        <v>212</v>
      </c>
      <c r="D50" s="145">
        <f t="shared" si="0"/>
        <v>8</v>
      </c>
      <c r="E50" s="146">
        <v>1185.4000000000001</v>
      </c>
      <c r="F50" s="111">
        <f t="shared" si="8"/>
        <v>9483.2000000000007</v>
      </c>
      <c r="G50" s="112" t="s">
        <v>122</v>
      </c>
      <c r="H50" s="140"/>
      <c r="I50" s="142"/>
      <c r="J50" s="82" t="str">
        <f t="shared" si="1"/>
        <v/>
      </c>
      <c r="K50" s="130"/>
      <c r="L50" s="116" t="str">
        <f t="shared" si="9"/>
        <v/>
      </c>
      <c r="M50" s="130"/>
      <c r="N50" s="116" t="str">
        <f t="shared" si="10"/>
        <v/>
      </c>
      <c r="O50" s="130"/>
      <c r="P50" s="116" t="str">
        <f t="shared" si="11"/>
        <v/>
      </c>
      <c r="Q50" s="130"/>
      <c r="R50" s="116" t="str">
        <f t="shared" si="12"/>
        <v/>
      </c>
      <c r="S50" s="130"/>
      <c r="T50" s="131" t="str">
        <f t="shared" si="13"/>
        <v/>
      </c>
      <c r="U50" s="130">
        <v>8</v>
      </c>
      <c r="V50" s="131">
        <f t="shared" si="14"/>
        <v>9483.2000000000007</v>
      </c>
      <c r="W50" s="130"/>
      <c r="X50" s="131" t="str">
        <f t="shared" si="13"/>
        <v/>
      </c>
      <c r="Y50" s="82"/>
      <c r="Z50" s="132" t="str">
        <f t="shared" si="15"/>
        <v/>
      </c>
      <c r="AA50" s="119">
        <f t="shared" si="16"/>
        <v>1515.0633816326854</v>
      </c>
      <c r="AB50" s="119">
        <f t="shared" si="17"/>
        <v>4631.2059449366661</v>
      </c>
      <c r="AC50" s="119">
        <f t="shared" si="18"/>
        <v>3336.9306734306497</v>
      </c>
      <c r="AD50" s="133" t="str">
        <f t="shared" si="19"/>
        <v/>
      </c>
      <c r="AE50" s="82" t="str">
        <f t="shared" si="2"/>
        <v/>
      </c>
      <c r="AF50" s="134" t="str">
        <f t="shared" si="3"/>
        <v/>
      </c>
      <c r="AG50" s="119">
        <f t="shared" si="4"/>
        <v>1515.0633816326854</v>
      </c>
      <c r="AH50" s="119">
        <f t="shared" si="5"/>
        <v>4631.2059449366661</v>
      </c>
      <c r="AI50" s="119">
        <f t="shared" si="6"/>
        <v>3336.9306734306497</v>
      </c>
      <c r="AJ50" s="135" t="str">
        <f t="shared" si="7"/>
        <v/>
      </c>
      <c r="AK50" s="82"/>
      <c r="AL50" s="82"/>
      <c r="AM50" s="82"/>
      <c r="AN50" s="82"/>
      <c r="AO50" s="82"/>
      <c r="AP50" s="82"/>
      <c r="AQ50" s="82"/>
      <c r="AR50" s="82"/>
      <c r="AS50" s="82"/>
      <c r="AT50" s="82"/>
    </row>
    <row r="51" spans="1:46" ht="12" customHeight="1" x14ac:dyDescent="0.25">
      <c r="A51" s="76"/>
      <c r="B51" s="127" t="s">
        <v>211</v>
      </c>
      <c r="C51" s="144" t="s">
        <v>213</v>
      </c>
      <c r="D51" s="145">
        <f t="shared" si="0"/>
        <v>1</v>
      </c>
      <c r="E51" s="147">
        <v>248</v>
      </c>
      <c r="F51" s="111">
        <f>IF(OR(D51=0,E51=0),"",SUM(D51*E51))</f>
        <v>248</v>
      </c>
      <c r="G51" s="112" t="s">
        <v>122</v>
      </c>
      <c r="H51" s="140"/>
      <c r="I51" s="142"/>
      <c r="J51" s="82" t="str">
        <f t="shared" si="1"/>
        <v/>
      </c>
      <c r="K51" s="130"/>
      <c r="L51" s="116" t="str">
        <f>IF(ISBLANK(K51),"",SUM(K51*$E51))</f>
        <v/>
      </c>
      <c r="M51" s="130"/>
      <c r="N51" s="116" t="str">
        <f>IF(ISBLANK(M51),"",SUM(M51*$E51))</f>
        <v/>
      </c>
      <c r="O51" s="130"/>
      <c r="P51" s="116" t="str">
        <f>IF(ISBLANK(O51),"",SUM(O51*$E51))</f>
        <v/>
      </c>
      <c r="Q51" s="130"/>
      <c r="R51" s="116" t="str">
        <f>IF(ISBLANK(Q51),"",SUM(Q51*$E51))</f>
        <v/>
      </c>
      <c r="S51" s="130">
        <v>1</v>
      </c>
      <c r="T51" s="131">
        <f>IF(ISBLANK(S51),"",SUM(S51*$E51))</f>
        <v>248</v>
      </c>
      <c r="U51" s="130"/>
      <c r="V51" s="131" t="str">
        <f>IF(ISBLANK(U51),"",SUM(U51*$E51))</f>
        <v/>
      </c>
      <c r="W51" s="130"/>
      <c r="X51" s="131" t="str">
        <f>IF(ISBLANK(W51),"",SUM(W51*$E51))</f>
        <v/>
      </c>
      <c r="Y51" s="82"/>
      <c r="Z51" s="132">
        <f>IF(ISBLANK($S51),"",SUM($T51*$AU$10))</f>
        <v>43.394293144991082</v>
      </c>
      <c r="AA51" s="119">
        <f t="shared" si="16"/>
        <v>32.688397811824665</v>
      </c>
      <c r="AB51" s="119">
        <f t="shared" si="17"/>
        <v>99.921035721579855</v>
      </c>
      <c r="AC51" s="119">
        <f t="shared" si="18"/>
        <v>71.996273321604406</v>
      </c>
      <c r="AD51" s="133">
        <f>IF(ISBLANK($S51),"",SUM($T51*$AU$13))</f>
        <v>0</v>
      </c>
      <c r="AE51" s="82" t="str">
        <f t="shared" si="2"/>
        <v/>
      </c>
      <c r="AF51" s="134">
        <f>IF(SUM(L51,Z51)=0,"",SUM(L51,Z51))</f>
        <v>43.394293144991082</v>
      </c>
      <c r="AG51" s="119">
        <f>IF(SUM(N51,AA51)=0,"",SUM(N51,AA51))</f>
        <v>32.688397811824665</v>
      </c>
      <c r="AH51" s="119">
        <f>IF(SUM(P51,AB51)=0,"",SUM(P51,AB51))</f>
        <v>99.921035721579855</v>
      </c>
      <c r="AI51" s="119">
        <f>IF(SUM(R51,AC51)=0,"",SUM(R51,AC51))</f>
        <v>71.996273321604406</v>
      </c>
      <c r="AJ51" s="135" t="str">
        <f>IF(SUM(X51,AD51)=0,"",SUM(X51,AD51))</f>
        <v/>
      </c>
      <c r="AK51" s="82"/>
      <c r="AL51" s="82"/>
      <c r="AM51" s="82"/>
      <c r="AN51" s="82"/>
      <c r="AO51" s="82"/>
      <c r="AP51" s="82"/>
      <c r="AQ51" s="82"/>
      <c r="AR51" s="82"/>
      <c r="AS51" s="82"/>
      <c r="AT51" s="82"/>
    </row>
    <row r="52" spans="1:46" ht="12" customHeight="1" x14ac:dyDescent="0.25">
      <c r="A52" s="76"/>
      <c r="B52" s="127" t="s">
        <v>214</v>
      </c>
      <c r="C52" s="144" t="s">
        <v>215</v>
      </c>
      <c r="D52" s="145">
        <f t="shared" si="0"/>
        <v>2</v>
      </c>
      <c r="E52" s="147">
        <v>948.48</v>
      </c>
      <c r="F52" s="111">
        <f t="shared" si="8"/>
        <v>1896.96</v>
      </c>
      <c r="G52" s="112" t="s">
        <v>122</v>
      </c>
      <c r="H52" s="140"/>
      <c r="I52" s="142"/>
      <c r="J52" s="82" t="str">
        <f t="shared" si="1"/>
        <v/>
      </c>
      <c r="K52" s="130"/>
      <c r="L52" s="116"/>
      <c r="M52" s="130"/>
      <c r="N52" s="116"/>
      <c r="O52" s="130"/>
      <c r="P52" s="116"/>
      <c r="Q52" s="130"/>
      <c r="R52" s="116"/>
      <c r="S52" s="130"/>
      <c r="T52" s="131"/>
      <c r="U52" s="130">
        <v>2</v>
      </c>
      <c r="V52" s="131">
        <f t="shared" si="14"/>
        <v>1896.96</v>
      </c>
      <c r="W52" s="130"/>
      <c r="X52" s="131" t="str">
        <f t="shared" si="13"/>
        <v/>
      </c>
      <c r="Y52" s="82"/>
      <c r="Z52" s="132" t="str">
        <f t="shared" si="15"/>
        <v/>
      </c>
      <c r="AA52" s="119">
        <f t="shared" si="16"/>
        <v>303.06380044941989</v>
      </c>
      <c r="AB52" s="119">
        <f t="shared" si="17"/>
        <v>926.39746386315358</v>
      </c>
      <c r="AC52" s="119">
        <f t="shared" si="18"/>
        <v>667.49873568742669</v>
      </c>
      <c r="AD52" s="133" t="str">
        <f t="shared" si="19"/>
        <v/>
      </c>
      <c r="AE52" s="82" t="str">
        <f t="shared" si="2"/>
        <v/>
      </c>
      <c r="AF52" s="134" t="str">
        <f t="shared" si="3"/>
        <v/>
      </c>
      <c r="AG52" s="119">
        <f t="shared" si="4"/>
        <v>303.06380044941989</v>
      </c>
      <c r="AH52" s="119">
        <f t="shared" si="5"/>
        <v>926.39746386315358</v>
      </c>
      <c r="AI52" s="119">
        <f t="shared" si="6"/>
        <v>667.49873568742669</v>
      </c>
      <c r="AJ52" s="135" t="str">
        <f t="shared" si="7"/>
        <v/>
      </c>
      <c r="AK52" s="82"/>
      <c r="AL52" s="82"/>
      <c r="AM52" s="82"/>
      <c r="AN52" s="82"/>
      <c r="AO52" s="82"/>
      <c r="AP52" s="82"/>
      <c r="AQ52" s="82"/>
      <c r="AR52" s="82"/>
      <c r="AS52" s="82"/>
      <c r="AT52" s="82"/>
    </row>
    <row r="53" spans="1:46" ht="12" customHeight="1" x14ac:dyDescent="0.25">
      <c r="A53" s="76"/>
      <c r="B53" s="127" t="s">
        <v>216</v>
      </c>
      <c r="C53" s="144" t="s">
        <v>193</v>
      </c>
      <c r="D53" s="145">
        <f t="shared" si="0"/>
        <v>2</v>
      </c>
      <c r="E53" s="146">
        <v>1035.95</v>
      </c>
      <c r="F53" s="111">
        <f t="shared" si="8"/>
        <v>2071.9</v>
      </c>
      <c r="G53" s="112" t="s">
        <v>122</v>
      </c>
      <c r="H53" s="140"/>
      <c r="I53" s="142"/>
      <c r="J53" s="82" t="str">
        <f t="shared" si="1"/>
        <v/>
      </c>
      <c r="K53" s="130"/>
      <c r="L53" s="116" t="str">
        <f t="shared" si="9"/>
        <v/>
      </c>
      <c r="M53" s="130"/>
      <c r="N53" s="116" t="str">
        <f t="shared" si="10"/>
        <v/>
      </c>
      <c r="O53" s="130"/>
      <c r="P53" s="116" t="str">
        <f t="shared" si="11"/>
        <v/>
      </c>
      <c r="Q53" s="130"/>
      <c r="R53" s="116" t="str">
        <f t="shared" si="12"/>
        <v/>
      </c>
      <c r="S53" s="130"/>
      <c r="T53" s="131" t="str">
        <f t="shared" si="13"/>
        <v/>
      </c>
      <c r="U53" s="130">
        <v>2</v>
      </c>
      <c r="V53" s="131">
        <f t="shared" si="14"/>
        <v>2071.9</v>
      </c>
      <c r="W53" s="130"/>
      <c r="X53" s="131" t="str">
        <f t="shared" si="13"/>
        <v/>
      </c>
      <c r="Y53" s="82"/>
      <c r="Z53" s="132" t="str">
        <f t="shared" si="15"/>
        <v/>
      </c>
      <c r="AA53" s="119">
        <f t="shared" si="16"/>
        <v>331.01271937792734</v>
      </c>
      <c r="AB53" s="119">
        <f t="shared" si="17"/>
        <v>1011.8309850382021</v>
      </c>
      <c r="AC53" s="119">
        <f t="shared" si="18"/>
        <v>729.05629558387068</v>
      </c>
      <c r="AD53" s="133" t="str">
        <f t="shared" si="19"/>
        <v/>
      </c>
      <c r="AE53" s="82" t="str">
        <f t="shared" si="2"/>
        <v/>
      </c>
      <c r="AF53" s="134" t="str">
        <f t="shared" si="3"/>
        <v/>
      </c>
      <c r="AG53" s="119">
        <f t="shared" si="4"/>
        <v>331.01271937792734</v>
      </c>
      <c r="AH53" s="119">
        <f t="shared" si="5"/>
        <v>1011.8309850382021</v>
      </c>
      <c r="AI53" s="119">
        <f t="shared" si="6"/>
        <v>729.05629558387068</v>
      </c>
      <c r="AJ53" s="135" t="str">
        <f t="shared" si="7"/>
        <v/>
      </c>
      <c r="AK53" s="82"/>
      <c r="AL53" s="82"/>
      <c r="AM53" s="82"/>
      <c r="AN53" s="82"/>
      <c r="AO53" s="82"/>
      <c r="AP53" s="82"/>
      <c r="AQ53" s="82"/>
      <c r="AR53" s="82"/>
      <c r="AS53" s="82"/>
      <c r="AT53" s="82"/>
    </row>
    <row r="54" spans="1:46" ht="12" customHeight="1" x14ac:dyDescent="0.25">
      <c r="A54" s="76"/>
      <c r="B54" s="127" t="s">
        <v>217</v>
      </c>
      <c r="C54" s="108" t="s">
        <v>218</v>
      </c>
      <c r="D54" s="109">
        <f t="shared" si="0"/>
        <v>1</v>
      </c>
      <c r="E54" s="143">
        <v>441.05</v>
      </c>
      <c r="F54" s="111">
        <f t="shared" si="8"/>
        <v>441.05</v>
      </c>
      <c r="G54" s="112" t="s">
        <v>122</v>
      </c>
      <c r="H54" s="140"/>
      <c r="I54" s="142"/>
      <c r="J54" s="82" t="str">
        <f t="shared" si="1"/>
        <v/>
      </c>
      <c r="K54" s="130"/>
      <c r="L54" s="116" t="str">
        <f t="shared" si="9"/>
        <v/>
      </c>
      <c r="M54" s="130"/>
      <c r="N54" s="116" t="str">
        <f t="shared" si="10"/>
        <v/>
      </c>
      <c r="O54" s="130"/>
      <c r="P54" s="116" t="str">
        <f t="shared" si="11"/>
        <v/>
      </c>
      <c r="Q54" s="130"/>
      <c r="R54" s="116" t="str">
        <f t="shared" si="12"/>
        <v/>
      </c>
      <c r="S54" s="130"/>
      <c r="T54" s="131" t="str">
        <f t="shared" si="13"/>
        <v/>
      </c>
      <c r="U54" s="130">
        <v>1</v>
      </c>
      <c r="V54" s="131">
        <f t="shared" si="14"/>
        <v>441.05</v>
      </c>
      <c r="W54" s="130"/>
      <c r="X54" s="131" t="str">
        <f t="shared" si="13"/>
        <v/>
      </c>
      <c r="Y54" s="82"/>
      <c r="Z54" s="132" t="str">
        <f t="shared" si="15"/>
        <v/>
      </c>
      <c r="AA54" s="119">
        <f t="shared" si="16"/>
        <v>70.463419992101379</v>
      </c>
      <c r="AB54" s="119">
        <f t="shared" si="17"/>
        <v>215.3907311892944</v>
      </c>
      <c r="AC54" s="119">
        <f t="shared" si="18"/>
        <v>155.19584881860428</v>
      </c>
      <c r="AD54" s="133" t="str">
        <f t="shared" si="19"/>
        <v/>
      </c>
      <c r="AE54" s="82" t="str">
        <f t="shared" si="2"/>
        <v/>
      </c>
      <c r="AF54" s="134" t="str">
        <f t="shared" si="3"/>
        <v/>
      </c>
      <c r="AG54" s="119">
        <f t="shared" si="4"/>
        <v>70.463419992101379</v>
      </c>
      <c r="AH54" s="119">
        <f t="shared" si="5"/>
        <v>215.3907311892944</v>
      </c>
      <c r="AI54" s="119">
        <f t="shared" si="6"/>
        <v>155.19584881860428</v>
      </c>
      <c r="AJ54" s="135" t="str">
        <f t="shared" si="7"/>
        <v/>
      </c>
      <c r="AK54" s="82"/>
      <c r="AL54" s="82"/>
      <c r="AM54" s="82"/>
      <c r="AN54" s="82"/>
      <c r="AO54" s="82"/>
      <c r="AP54" s="82"/>
      <c r="AQ54" s="82"/>
      <c r="AR54" s="82"/>
      <c r="AS54" s="82"/>
      <c r="AT54" s="82"/>
    </row>
    <row r="55" spans="1:46" ht="12" customHeight="1" x14ac:dyDescent="0.25">
      <c r="A55" s="76"/>
      <c r="B55" s="127" t="s">
        <v>219</v>
      </c>
      <c r="C55" s="108" t="s">
        <v>220</v>
      </c>
      <c r="D55" s="109">
        <f t="shared" si="0"/>
        <v>1</v>
      </c>
      <c r="E55" s="143">
        <v>347.57</v>
      </c>
      <c r="F55" s="111">
        <f t="shared" si="8"/>
        <v>347.57</v>
      </c>
      <c r="G55" s="112" t="s">
        <v>122</v>
      </c>
      <c r="H55" s="140"/>
      <c r="I55" s="142"/>
      <c r="J55" s="82" t="str">
        <f t="shared" si="1"/>
        <v/>
      </c>
      <c r="K55" s="130"/>
      <c r="L55" s="116" t="str">
        <f t="shared" si="9"/>
        <v/>
      </c>
      <c r="M55" s="130"/>
      <c r="N55" s="116" t="str">
        <f t="shared" si="10"/>
        <v/>
      </c>
      <c r="O55" s="130"/>
      <c r="P55" s="116" t="str">
        <f t="shared" si="11"/>
        <v/>
      </c>
      <c r="Q55" s="130"/>
      <c r="R55" s="116" t="str">
        <f t="shared" si="12"/>
        <v/>
      </c>
      <c r="S55" s="130"/>
      <c r="T55" s="131" t="str">
        <f t="shared" si="13"/>
        <v/>
      </c>
      <c r="U55" s="130">
        <v>1</v>
      </c>
      <c r="V55" s="131">
        <f t="shared" si="14"/>
        <v>347.57</v>
      </c>
      <c r="W55" s="130"/>
      <c r="X55" s="131" t="str">
        <f t="shared" si="13"/>
        <v/>
      </c>
      <c r="Y55" s="82"/>
      <c r="Z55" s="132" t="str">
        <f t="shared" si="15"/>
        <v/>
      </c>
      <c r="AA55" s="119">
        <f t="shared" si="16"/>
        <v>55.528785594954485</v>
      </c>
      <c r="AB55" s="119">
        <f t="shared" si="17"/>
        <v>169.7389330902688</v>
      </c>
      <c r="AC55" s="119">
        <f t="shared" si="18"/>
        <v>122.30228131477675</v>
      </c>
      <c r="AD55" s="133" t="str">
        <f t="shared" si="19"/>
        <v/>
      </c>
      <c r="AE55" s="82" t="str">
        <f t="shared" si="2"/>
        <v/>
      </c>
      <c r="AF55" s="134" t="str">
        <f t="shared" si="3"/>
        <v/>
      </c>
      <c r="AG55" s="119">
        <f t="shared" si="4"/>
        <v>55.528785594954485</v>
      </c>
      <c r="AH55" s="119">
        <f t="shared" si="5"/>
        <v>169.7389330902688</v>
      </c>
      <c r="AI55" s="119">
        <f t="shared" si="6"/>
        <v>122.30228131477675</v>
      </c>
      <c r="AJ55" s="135" t="str">
        <f t="shared" si="7"/>
        <v/>
      </c>
      <c r="AK55" s="82"/>
      <c r="AL55" s="82"/>
      <c r="AM55" s="82"/>
      <c r="AN55" s="82"/>
      <c r="AO55" s="82"/>
      <c r="AP55" s="82"/>
      <c r="AQ55" s="82"/>
      <c r="AR55" s="82"/>
      <c r="AS55" s="82"/>
      <c r="AT55" s="82"/>
    </row>
    <row r="56" spans="1:46" ht="12" customHeight="1" x14ac:dyDescent="0.25">
      <c r="A56" s="76"/>
      <c r="B56" s="127" t="s">
        <v>221</v>
      </c>
      <c r="C56" s="108" t="s">
        <v>222</v>
      </c>
      <c r="D56" s="109">
        <f t="shared" si="0"/>
        <v>7</v>
      </c>
      <c r="E56" s="143">
        <v>530.59</v>
      </c>
      <c r="F56" s="111">
        <f t="shared" si="8"/>
        <v>3714.13</v>
      </c>
      <c r="G56" s="112" t="s">
        <v>122</v>
      </c>
      <c r="H56" s="140"/>
      <c r="I56" s="142"/>
      <c r="J56" s="82" t="str">
        <f t="shared" si="1"/>
        <v/>
      </c>
      <c r="K56" s="130"/>
      <c r="L56" s="116" t="str">
        <f t="shared" si="9"/>
        <v/>
      </c>
      <c r="M56" s="130"/>
      <c r="N56" s="116" t="str">
        <f t="shared" si="10"/>
        <v/>
      </c>
      <c r="O56" s="130"/>
      <c r="P56" s="116" t="str">
        <f t="shared" si="11"/>
        <v/>
      </c>
      <c r="Q56" s="130"/>
      <c r="R56" s="116" t="str">
        <f t="shared" si="12"/>
        <v/>
      </c>
      <c r="S56" s="130">
        <v>7</v>
      </c>
      <c r="T56" s="131">
        <f t="shared" si="13"/>
        <v>3714.13</v>
      </c>
      <c r="U56" s="130"/>
      <c r="V56" s="131" t="str">
        <f t="shared" si="14"/>
        <v/>
      </c>
      <c r="W56" s="130"/>
      <c r="X56" s="131" t="str">
        <f t="shared" si="13"/>
        <v/>
      </c>
      <c r="Y56" s="82"/>
      <c r="Z56" s="132">
        <f t="shared" si="15"/>
        <v>649.88728225244245</v>
      </c>
      <c r="AA56" s="119">
        <f t="shared" si="16"/>
        <v>489.55225389045307</v>
      </c>
      <c r="AB56" s="119">
        <f t="shared" si="17"/>
        <v>1496.4504693733525</v>
      </c>
      <c r="AC56" s="119">
        <f t="shared" si="18"/>
        <v>1078.2399944837523</v>
      </c>
      <c r="AD56" s="133">
        <f t="shared" si="19"/>
        <v>0</v>
      </c>
      <c r="AE56" s="82" t="str">
        <f t="shared" si="2"/>
        <v/>
      </c>
      <c r="AF56" s="134">
        <f t="shared" si="3"/>
        <v>649.88728225244245</v>
      </c>
      <c r="AG56" s="119">
        <f t="shared" si="4"/>
        <v>489.55225389045307</v>
      </c>
      <c r="AH56" s="119">
        <f t="shared" si="5"/>
        <v>1496.4504693733525</v>
      </c>
      <c r="AI56" s="119">
        <f t="shared" si="6"/>
        <v>1078.2399944837523</v>
      </c>
      <c r="AJ56" s="135" t="str">
        <f t="shared" si="7"/>
        <v/>
      </c>
      <c r="AK56" s="82"/>
      <c r="AL56" s="82"/>
      <c r="AM56" s="82"/>
      <c r="AN56" s="82"/>
      <c r="AO56" s="82"/>
      <c r="AP56" s="82"/>
      <c r="AQ56" s="82"/>
      <c r="AR56" s="82"/>
      <c r="AS56" s="82"/>
      <c r="AT56" s="82"/>
    </row>
    <row r="57" spans="1:46" ht="12" customHeight="1" x14ac:dyDescent="0.25">
      <c r="A57" s="76"/>
      <c r="B57" s="127" t="s">
        <v>223</v>
      </c>
      <c r="C57" s="108" t="s">
        <v>224</v>
      </c>
      <c r="D57" s="109">
        <f t="shared" si="0"/>
        <v>18</v>
      </c>
      <c r="E57" s="143">
        <v>438.34</v>
      </c>
      <c r="F57" s="111">
        <f t="shared" si="8"/>
        <v>7890.12</v>
      </c>
      <c r="G57" s="112" t="s">
        <v>122</v>
      </c>
      <c r="H57" s="140"/>
      <c r="I57" s="142"/>
      <c r="J57" s="82" t="str">
        <f t="shared" si="1"/>
        <v/>
      </c>
      <c r="K57" s="130"/>
      <c r="L57" s="116" t="str">
        <f t="shared" si="9"/>
        <v/>
      </c>
      <c r="M57" s="130"/>
      <c r="N57" s="116" t="str">
        <f t="shared" si="10"/>
        <v/>
      </c>
      <c r="O57" s="130"/>
      <c r="P57" s="116" t="str">
        <f t="shared" si="11"/>
        <v/>
      </c>
      <c r="Q57" s="130"/>
      <c r="R57" s="116" t="str">
        <f t="shared" si="12"/>
        <v/>
      </c>
      <c r="S57" s="130">
        <v>18</v>
      </c>
      <c r="T57" s="131">
        <f t="shared" si="13"/>
        <v>7890.12</v>
      </c>
      <c r="U57" s="130"/>
      <c r="V57" s="131" t="str">
        <f t="shared" si="14"/>
        <v/>
      </c>
      <c r="W57" s="130"/>
      <c r="X57" s="131" t="str">
        <f t="shared" si="13"/>
        <v/>
      </c>
      <c r="Y57" s="82"/>
      <c r="Z57" s="132">
        <f t="shared" si="15"/>
        <v>1380.5894364078913</v>
      </c>
      <c r="AA57" s="119">
        <f t="shared" si="16"/>
        <v>1039.9813763832019</v>
      </c>
      <c r="AB57" s="119">
        <f t="shared" si="17"/>
        <v>3178.9877514820632</v>
      </c>
      <c r="AC57" s="119">
        <f t="shared" si="18"/>
        <v>2290.5614357268441</v>
      </c>
      <c r="AD57" s="133">
        <f t="shared" si="19"/>
        <v>0</v>
      </c>
      <c r="AE57" s="82" t="str">
        <f t="shared" si="2"/>
        <v/>
      </c>
      <c r="AF57" s="134">
        <f t="shared" si="3"/>
        <v>1380.5894364078913</v>
      </c>
      <c r="AG57" s="119">
        <f t="shared" si="4"/>
        <v>1039.9813763832019</v>
      </c>
      <c r="AH57" s="119">
        <f t="shared" si="5"/>
        <v>3178.9877514820632</v>
      </c>
      <c r="AI57" s="119">
        <f t="shared" si="6"/>
        <v>2290.5614357268441</v>
      </c>
      <c r="AJ57" s="135" t="str">
        <f t="shared" si="7"/>
        <v/>
      </c>
      <c r="AK57" s="82"/>
      <c r="AL57" s="82"/>
      <c r="AM57" s="82"/>
      <c r="AN57" s="82"/>
      <c r="AO57" s="82"/>
      <c r="AP57" s="82"/>
      <c r="AQ57" s="82"/>
      <c r="AR57" s="82"/>
      <c r="AS57" s="82"/>
      <c r="AT57" s="82"/>
    </row>
    <row r="58" spans="1:46" ht="12" customHeight="1" x14ac:dyDescent="0.25">
      <c r="A58" s="76"/>
      <c r="B58" s="127" t="s">
        <v>225</v>
      </c>
      <c r="C58" s="108" t="s">
        <v>226</v>
      </c>
      <c r="D58" s="109">
        <f t="shared" si="0"/>
        <v>1</v>
      </c>
      <c r="E58" s="143">
        <v>404.08</v>
      </c>
      <c r="F58" s="111">
        <f t="shared" si="8"/>
        <v>404.08</v>
      </c>
      <c r="G58" s="112" t="s">
        <v>122</v>
      </c>
      <c r="H58" s="140"/>
      <c r="I58" s="142"/>
      <c r="J58" s="82" t="str">
        <f t="shared" si="1"/>
        <v/>
      </c>
      <c r="K58" s="130">
        <v>1</v>
      </c>
      <c r="L58" s="116">
        <f t="shared" si="9"/>
        <v>404.08</v>
      </c>
      <c r="M58" s="130"/>
      <c r="N58" s="116" t="str">
        <f t="shared" si="10"/>
        <v/>
      </c>
      <c r="O58" s="130"/>
      <c r="P58" s="116" t="str">
        <f t="shared" si="11"/>
        <v/>
      </c>
      <c r="Q58" s="130"/>
      <c r="R58" s="116" t="str">
        <f t="shared" si="12"/>
        <v/>
      </c>
      <c r="S58" s="130"/>
      <c r="T58" s="131" t="str">
        <f t="shared" si="13"/>
        <v/>
      </c>
      <c r="U58" s="130"/>
      <c r="V58" s="131" t="str">
        <f t="shared" si="14"/>
        <v/>
      </c>
      <c r="W58" s="130"/>
      <c r="X58" s="131" t="str">
        <f t="shared" si="13"/>
        <v/>
      </c>
      <c r="Y58" s="82"/>
      <c r="Z58" s="132" t="str">
        <f t="shared" si="15"/>
        <v/>
      </c>
      <c r="AA58" s="119" t="str">
        <f t="shared" si="16"/>
        <v/>
      </c>
      <c r="AB58" s="119" t="str">
        <f t="shared" si="17"/>
        <v/>
      </c>
      <c r="AC58" s="119" t="str">
        <f t="shared" si="18"/>
        <v/>
      </c>
      <c r="AD58" s="133" t="str">
        <f t="shared" si="19"/>
        <v/>
      </c>
      <c r="AE58" s="82" t="str">
        <f t="shared" si="2"/>
        <v/>
      </c>
      <c r="AF58" s="134">
        <f t="shared" si="3"/>
        <v>404.08</v>
      </c>
      <c r="AG58" s="119" t="str">
        <f t="shared" si="4"/>
        <v/>
      </c>
      <c r="AH58" s="119" t="str">
        <f t="shared" si="5"/>
        <v/>
      </c>
      <c r="AI58" s="119" t="str">
        <f t="shared" si="6"/>
        <v/>
      </c>
      <c r="AJ58" s="135" t="str">
        <f t="shared" si="7"/>
        <v/>
      </c>
      <c r="AK58" s="82"/>
      <c r="AL58" s="82"/>
      <c r="AM58" s="82"/>
      <c r="AN58" s="82"/>
      <c r="AO58" s="82"/>
      <c r="AP58" s="82"/>
      <c r="AQ58" s="82"/>
      <c r="AR58" s="82"/>
      <c r="AS58" s="82"/>
      <c r="AT58" s="82"/>
    </row>
    <row r="59" spans="1:46" ht="12" customHeight="1" x14ac:dyDescent="0.25">
      <c r="A59" s="76"/>
      <c r="B59" s="127" t="s">
        <v>227</v>
      </c>
      <c r="C59" s="108" t="s">
        <v>228</v>
      </c>
      <c r="D59" s="109">
        <f t="shared" si="0"/>
        <v>2</v>
      </c>
      <c r="E59" s="143">
        <v>375.8</v>
      </c>
      <c r="F59" s="111">
        <f t="shared" si="8"/>
        <v>751.6</v>
      </c>
      <c r="G59" s="112" t="s">
        <v>122</v>
      </c>
      <c r="H59" s="140"/>
      <c r="I59" s="142"/>
      <c r="J59" s="82" t="str">
        <f t="shared" si="1"/>
        <v/>
      </c>
      <c r="K59" s="130">
        <v>2</v>
      </c>
      <c r="L59" s="116">
        <f t="shared" si="9"/>
        <v>751.6</v>
      </c>
      <c r="M59" s="130"/>
      <c r="N59" s="116" t="str">
        <f t="shared" si="10"/>
        <v/>
      </c>
      <c r="O59" s="130"/>
      <c r="P59" s="116" t="str">
        <f t="shared" si="11"/>
        <v/>
      </c>
      <c r="Q59" s="130"/>
      <c r="R59" s="116" t="str">
        <f t="shared" si="12"/>
        <v/>
      </c>
      <c r="S59" s="130"/>
      <c r="T59" s="131" t="str">
        <f t="shared" si="13"/>
        <v/>
      </c>
      <c r="U59" s="130"/>
      <c r="V59" s="131" t="str">
        <f t="shared" si="14"/>
        <v/>
      </c>
      <c r="W59" s="130"/>
      <c r="X59" s="131" t="str">
        <f t="shared" si="13"/>
        <v/>
      </c>
      <c r="Y59" s="82"/>
      <c r="Z59" s="132" t="str">
        <f t="shared" si="15"/>
        <v/>
      </c>
      <c r="AA59" s="119" t="str">
        <f t="shared" si="16"/>
        <v/>
      </c>
      <c r="AB59" s="119" t="str">
        <f t="shared" si="17"/>
        <v/>
      </c>
      <c r="AC59" s="119" t="str">
        <f t="shared" si="18"/>
        <v/>
      </c>
      <c r="AD59" s="133" t="str">
        <f t="shared" si="19"/>
        <v/>
      </c>
      <c r="AE59" s="82" t="str">
        <f t="shared" si="2"/>
        <v/>
      </c>
      <c r="AF59" s="134">
        <f t="shared" si="3"/>
        <v>751.6</v>
      </c>
      <c r="AG59" s="119" t="str">
        <f t="shared" si="4"/>
        <v/>
      </c>
      <c r="AH59" s="119" t="str">
        <f t="shared" si="5"/>
        <v/>
      </c>
      <c r="AI59" s="119" t="str">
        <f t="shared" si="6"/>
        <v/>
      </c>
      <c r="AJ59" s="135" t="str">
        <f t="shared" si="7"/>
        <v/>
      </c>
      <c r="AK59" s="82"/>
      <c r="AL59" s="82"/>
      <c r="AM59" s="82"/>
      <c r="AN59" s="82"/>
      <c r="AO59" s="82"/>
      <c r="AP59" s="82"/>
      <c r="AQ59" s="82"/>
      <c r="AR59" s="82"/>
      <c r="AS59" s="82"/>
      <c r="AT59" s="82"/>
    </row>
    <row r="60" spans="1:46" ht="12" customHeight="1" x14ac:dyDescent="0.25">
      <c r="A60" s="76"/>
      <c r="B60" s="127" t="s">
        <v>229</v>
      </c>
      <c r="C60" s="144" t="s">
        <v>230</v>
      </c>
      <c r="D60" s="109">
        <f t="shared" si="0"/>
        <v>102</v>
      </c>
      <c r="E60" s="143">
        <v>408.14</v>
      </c>
      <c r="F60" s="111">
        <f t="shared" si="8"/>
        <v>41630.28</v>
      </c>
      <c r="G60" s="112" t="s">
        <v>122</v>
      </c>
      <c r="H60" s="140"/>
      <c r="I60" s="142"/>
      <c r="J60" s="82" t="str">
        <f t="shared" si="1"/>
        <v/>
      </c>
      <c r="K60" s="130">
        <v>5</v>
      </c>
      <c r="L60" s="116">
        <f t="shared" si="9"/>
        <v>2040.6999999999998</v>
      </c>
      <c r="M60" s="130">
        <v>13</v>
      </c>
      <c r="N60" s="116">
        <f t="shared" si="10"/>
        <v>5305.82</v>
      </c>
      <c r="O60" s="130">
        <v>56</v>
      </c>
      <c r="P60" s="116">
        <f t="shared" si="11"/>
        <v>22855.84</v>
      </c>
      <c r="Q60" s="130">
        <v>28</v>
      </c>
      <c r="R60" s="116">
        <f t="shared" si="12"/>
        <v>11427.92</v>
      </c>
      <c r="S60" s="130"/>
      <c r="T60" s="131" t="str">
        <f t="shared" si="13"/>
        <v/>
      </c>
      <c r="U60" s="130"/>
      <c r="V60" s="131" t="str">
        <f t="shared" si="14"/>
        <v/>
      </c>
      <c r="W60" s="130"/>
      <c r="X60" s="131" t="str">
        <f t="shared" si="13"/>
        <v/>
      </c>
      <c r="Y60" s="82"/>
      <c r="Z60" s="132" t="str">
        <f t="shared" si="15"/>
        <v/>
      </c>
      <c r="AA60" s="119" t="str">
        <f t="shared" si="16"/>
        <v/>
      </c>
      <c r="AB60" s="119" t="str">
        <f t="shared" si="17"/>
        <v/>
      </c>
      <c r="AC60" s="119" t="str">
        <f t="shared" si="18"/>
        <v/>
      </c>
      <c r="AD60" s="133" t="str">
        <f t="shared" si="19"/>
        <v/>
      </c>
      <c r="AE60" s="82" t="str">
        <f t="shared" si="2"/>
        <v/>
      </c>
      <c r="AF60" s="134">
        <f t="shared" si="3"/>
        <v>2040.6999999999998</v>
      </c>
      <c r="AG60" s="119">
        <f t="shared" si="4"/>
        <v>5305.82</v>
      </c>
      <c r="AH60" s="119">
        <f t="shared" si="5"/>
        <v>22855.84</v>
      </c>
      <c r="AI60" s="119">
        <f t="shared" si="6"/>
        <v>11427.92</v>
      </c>
      <c r="AJ60" s="135" t="str">
        <f t="shared" si="7"/>
        <v/>
      </c>
      <c r="AK60" s="82"/>
      <c r="AL60" s="82"/>
      <c r="AM60" s="82"/>
      <c r="AN60" s="82"/>
      <c r="AO60" s="82"/>
      <c r="AP60" s="82"/>
      <c r="AQ60" s="82"/>
      <c r="AR60" s="82"/>
      <c r="AS60" s="82"/>
      <c r="AT60" s="82"/>
    </row>
    <row r="61" spans="1:46" ht="12" customHeight="1" x14ac:dyDescent="0.25">
      <c r="A61" s="76"/>
      <c r="B61" s="127" t="s">
        <v>231</v>
      </c>
      <c r="C61" s="108" t="s">
        <v>232</v>
      </c>
      <c r="D61" s="109">
        <f t="shared" si="0"/>
        <v>108</v>
      </c>
      <c r="E61" s="143">
        <v>464.38</v>
      </c>
      <c r="F61" s="111">
        <f t="shared" si="8"/>
        <v>50153.04</v>
      </c>
      <c r="G61" s="112" t="s">
        <v>122</v>
      </c>
      <c r="H61" s="140"/>
      <c r="I61" s="142"/>
      <c r="J61" s="82" t="str">
        <f t="shared" si="1"/>
        <v/>
      </c>
      <c r="K61" s="130">
        <v>37</v>
      </c>
      <c r="L61" s="116">
        <f t="shared" si="9"/>
        <v>17182.060000000001</v>
      </c>
      <c r="M61" s="130">
        <v>10</v>
      </c>
      <c r="N61" s="116">
        <f t="shared" si="10"/>
        <v>4643.8</v>
      </c>
      <c r="O61" s="130">
        <v>28</v>
      </c>
      <c r="P61" s="116">
        <f t="shared" si="11"/>
        <v>13002.64</v>
      </c>
      <c r="Q61" s="130">
        <v>33</v>
      </c>
      <c r="R61" s="116">
        <f t="shared" si="12"/>
        <v>15324.539999999999</v>
      </c>
      <c r="S61" s="130"/>
      <c r="T61" s="131" t="str">
        <f t="shared" si="13"/>
        <v/>
      </c>
      <c r="U61" s="130"/>
      <c r="V61" s="131" t="str">
        <f t="shared" si="14"/>
        <v/>
      </c>
      <c r="W61" s="130"/>
      <c r="X61" s="131" t="str">
        <f t="shared" si="13"/>
        <v/>
      </c>
      <c r="Y61" s="82"/>
      <c r="Z61" s="132" t="str">
        <f t="shared" si="15"/>
        <v/>
      </c>
      <c r="AA61" s="119" t="str">
        <f t="shared" si="16"/>
        <v/>
      </c>
      <c r="AB61" s="119" t="str">
        <f t="shared" si="17"/>
        <v/>
      </c>
      <c r="AC61" s="119" t="str">
        <f t="shared" si="18"/>
        <v/>
      </c>
      <c r="AD61" s="133" t="str">
        <f t="shared" si="19"/>
        <v/>
      </c>
      <c r="AE61" s="82" t="str">
        <f t="shared" si="2"/>
        <v/>
      </c>
      <c r="AF61" s="134">
        <f t="shared" si="3"/>
        <v>17182.060000000001</v>
      </c>
      <c r="AG61" s="119">
        <f t="shared" si="4"/>
        <v>4643.8</v>
      </c>
      <c r="AH61" s="119">
        <f t="shared" si="5"/>
        <v>13002.64</v>
      </c>
      <c r="AI61" s="119">
        <f t="shared" si="6"/>
        <v>15324.539999999999</v>
      </c>
      <c r="AJ61" s="135" t="str">
        <f t="shared" si="7"/>
        <v/>
      </c>
      <c r="AK61" s="82"/>
      <c r="AL61" s="82"/>
      <c r="AM61" s="82"/>
      <c r="AN61" s="82"/>
      <c r="AO61" s="82"/>
      <c r="AP61" s="82"/>
      <c r="AQ61" s="82"/>
      <c r="AR61" s="82"/>
      <c r="AS61" s="82"/>
      <c r="AT61" s="82"/>
    </row>
    <row r="62" spans="1:46" ht="12" customHeight="1" x14ac:dyDescent="0.25">
      <c r="A62" s="76"/>
      <c r="B62" s="127" t="s">
        <v>233</v>
      </c>
      <c r="C62" s="108" t="s">
        <v>232</v>
      </c>
      <c r="D62" s="109">
        <f t="shared" si="0"/>
        <v>3</v>
      </c>
      <c r="E62" s="143">
        <v>457.85</v>
      </c>
      <c r="F62" s="111">
        <f t="shared" si="8"/>
        <v>1373.5500000000002</v>
      </c>
      <c r="G62" s="112" t="s">
        <v>122</v>
      </c>
      <c r="H62" s="140"/>
      <c r="I62" s="142"/>
      <c r="J62" s="82" t="str">
        <f t="shared" si="1"/>
        <v/>
      </c>
      <c r="K62" s="130"/>
      <c r="L62" s="116" t="str">
        <f t="shared" si="9"/>
        <v/>
      </c>
      <c r="M62" s="130"/>
      <c r="N62" s="116" t="str">
        <f t="shared" si="10"/>
        <v/>
      </c>
      <c r="O62" s="130"/>
      <c r="P62" s="116" t="str">
        <f t="shared" si="11"/>
        <v/>
      </c>
      <c r="Q62" s="130"/>
      <c r="R62" s="116" t="str">
        <f t="shared" si="12"/>
        <v/>
      </c>
      <c r="S62" s="130"/>
      <c r="T62" s="131" t="str">
        <f t="shared" si="13"/>
        <v/>
      </c>
      <c r="U62" s="130">
        <v>3</v>
      </c>
      <c r="V62" s="131">
        <f t="shared" si="14"/>
        <v>1373.5500000000002</v>
      </c>
      <c r="W62" s="130"/>
      <c r="X62" s="131" t="str">
        <f t="shared" si="13"/>
        <v/>
      </c>
      <c r="Y62" s="82"/>
      <c r="Z62" s="132" t="str">
        <f t="shared" si="15"/>
        <v/>
      </c>
      <c r="AA62" s="119">
        <f t="shared" si="16"/>
        <v>219.44230933034999</v>
      </c>
      <c r="AB62" s="119">
        <f t="shared" si="17"/>
        <v>670.78548650959158</v>
      </c>
      <c r="AC62" s="119">
        <f t="shared" si="18"/>
        <v>483.32220416005873</v>
      </c>
      <c r="AD62" s="133" t="str">
        <f t="shared" si="19"/>
        <v/>
      </c>
      <c r="AE62" s="82" t="str">
        <f t="shared" si="2"/>
        <v/>
      </c>
      <c r="AF62" s="134" t="str">
        <f t="shared" si="3"/>
        <v/>
      </c>
      <c r="AG62" s="119">
        <f t="shared" si="4"/>
        <v>219.44230933034999</v>
      </c>
      <c r="AH62" s="119">
        <f t="shared" si="5"/>
        <v>670.78548650959158</v>
      </c>
      <c r="AI62" s="119">
        <f t="shared" si="6"/>
        <v>483.32220416005873</v>
      </c>
      <c r="AJ62" s="135" t="str">
        <f t="shared" si="7"/>
        <v/>
      </c>
      <c r="AK62" s="82"/>
      <c r="AL62" s="82"/>
      <c r="AM62" s="82"/>
      <c r="AN62" s="82"/>
      <c r="AO62" s="82"/>
      <c r="AP62" s="82"/>
      <c r="AQ62" s="82"/>
      <c r="AR62" s="82"/>
      <c r="AS62" s="82"/>
      <c r="AT62" s="82"/>
    </row>
    <row r="63" spans="1:46" ht="12" customHeight="1" x14ac:dyDescent="0.25">
      <c r="A63" s="76"/>
      <c r="B63" s="127" t="s">
        <v>234</v>
      </c>
      <c r="C63" s="108" t="s">
        <v>235</v>
      </c>
      <c r="D63" s="145">
        <f t="shared" si="0"/>
        <v>32</v>
      </c>
      <c r="E63" s="146">
        <v>418.11</v>
      </c>
      <c r="F63" s="111">
        <f t="shared" si="8"/>
        <v>13379.52</v>
      </c>
      <c r="G63" s="112" t="s">
        <v>122</v>
      </c>
      <c r="H63" s="140"/>
      <c r="I63" s="142"/>
      <c r="J63" s="82" t="str">
        <f t="shared" si="1"/>
        <v/>
      </c>
      <c r="K63" s="130">
        <v>7</v>
      </c>
      <c r="L63" s="116">
        <f t="shared" si="9"/>
        <v>2926.77</v>
      </c>
      <c r="M63" s="130">
        <v>4</v>
      </c>
      <c r="N63" s="116">
        <f t="shared" si="10"/>
        <v>1672.44</v>
      </c>
      <c r="O63" s="130">
        <v>10</v>
      </c>
      <c r="P63" s="116">
        <f t="shared" si="11"/>
        <v>4181.1000000000004</v>
      </c>
      <c r="Q63" s="130">
        <v>11</v>
      </c>
      <c r="R63" s="116">
        <f t="shared" si="12"/>
        <v>4599.21</v>
      </c>
      <c r="S63" s="130"/>
      <c r="T63" s="131" t="str">
        <f t="shared" si="13"/>
        <v/>
      </c>
      <c r="U63" s="130"/>
      <c r="V63" s="131" t="str">
        <f t="shared" si="14"/>
        <v/>
      </c>
      <c r="W63" s="130"/>
      <c r="X63" s="131" t="str">
        <f t="shared" si="13"/>
        <v/>
      </c>
      <c r="Y63" s="82"/>
      <c r="Z63" s="132" t="str">
        <f t="shared" si="15"/>
        <v/>
      </c>
      <c r="AA63" s="119" t="str">
        <f t="shared" si="16"/>
        <v/>
      </c>
      <c r="AB63" s="119" t="str">
        <f t="shared" si="17"/>
        <v/>
      </c>
      <c r="AC63" s="119" t="str">
        <f t="shared" si="18"/>
        <v/>
      </c>
      <c r="AD63" s="133" t="str">
        <f t="shared" si="19"/>
        <v/>
      </c>
      <c r="AE63" s="82" t="str">
        <f t="shared" si="2"/>
        <v/>
      </c>
      <c r="AF63" s="134">
        <f t="shared" si="3"/>
        <v>2926.77</v>
      </c>
      <c r="AG63" s="119">
        <f t="shared" si="4"/>
        <v>1672.44</v>
      </c>
      <c r="AH63" s="119">
        <f t="shared" si="5"/>
        <v>4181.1000000000004</v>
      </c>
      <c r="AI63" s="119">
        <f t="shared" si="6"/>
        <v>4599.21</v>
      </c>
      <c r="AJ63" s="135" t="str">
        <f t="shared" si="7"/>
        <v/>
      </c>
      <c r="AK63" s="82"/>
      <c r="AL63" s="82"/>
      <c r="AM63" s="82"/>
      <c r="AN63" s="82"/>
      <c r="AO63" s="82"/>
      <c r="AP63" s="82"/>
      <c r="AQ63" s="82"/>
      <c r="AR63" s="82"/>
      <c r="AS63" s="82"/>
      <c r="AT63" s="82"/>
    </row>
    <row r="64" spans="1:46" ht="12" customHeight="1" x14ac:dyDescent="0.25">
      <c r="A64" s="76"/>
      <c r="B64" s="127" t="s">
        <v>236</v>
      </c>
      <c r="C64" s="144" t="s">
        <v>237</v>
      </c>
      <c r="D64" s="109">
        <f t="shared" si="0"/>
        <v>3</v>
      </c>
      <c r="E64" s="143">
        <v>415.92</v>
      </c>
      <c r="F64" s="111">
        <f t="shared" si="8"/>
        <v>1247.76</v>
      </c>
      <c r="G64" s="112" t="s">
        <v>122</v>
      </c>
      <c r="H64" s="140"/>
      <c r="I64" s="142"/>
      <c r="J64" s="82" t="str">
        <f t="shared" si="1"/>
        <v/>
      </c>
      <c r="K64" s="130">
        <v>3</v>
      </c>
      <c r="L64" s="116">
        <f t="shared" si="9"/>
        <v>1247.76</v>
      </c>
      <c r="M64" s="130"/>
      <c r="N64" s="116" t="str">
        <f t="shared" si="10"/>
        <v/>
      </c>
      <c r="O64" s="130"/>
      <c r="P64" s="116" t="str">
        <f t="shared" si="11"/>
        <v/>
      </c>
      <c r="Q64" s="130"/>
      <c r="R64" s="116" t="str">
        <f t="shared" si="12"/>
        <v/>
      </c>
      <c r="S64" s="130"/>
      <c r="T64" s="131" t="str">
        <f t="shared" si="13"/>
        <v/>
      </c>
      <c r="U64" s="130"/>
      <c r="V64" s="131" t="str">
        <f t="shared" si="14"/>
        <v/>
      </c>
      <c r="W64" s="130"/>
      <c r="X64" s="131" t="str">
        <f t="shared" si="13"/>
        <v/>
      </c>
      <c r="Y64" s="82"/>
      <c r="Z64" s="132" t="str">
        <f t="shared" si="15"/>
        <v/>
      </c>
      <c r="AA64" s="119" t="str">
        <f t="shared" si="16"/>
        <v/>
      </c>
      <c r="AB64" s="119" t="str">
        <f t="shared" si="17"/>
        <v/>
      </c>
      <c r="AC64" s="119" t="str">
        <f t="shared" si="18"/>
        <v/>
      </c>
      <c r="AD64" s="133" t="str">
        <f t="shared" si="19"/>
        <v/>
      </c>
      <c r="AE64" s="82" t="str">
        <f t="shared" si="2"/>
        <v/>
      </c>
      <c r="AF64" s="134">
        <f t="shared" si="3"/>
        <v>1247.76</v>
      </c>
      <c r="AG64" s="119" t="str">
        <f t="shared" si="4"/>
        <v/>
      </c>
      <c r="AH64" s="119" t="str">
        <f t="shared" si="5"/>
        <v/>
      </c>
      <c r="AI64" s="119" t="str">
        <f t="shared" si="6"/>
        <v/>
      </c>
      <c r="AJ64" s="135" t="str">
        <f t="shared" si="7"/>
        <v/>
      </c>
      <c r="AK64" s="82"/>
      <c r="AL64" s="82"/>
      <c r="AM64" s="82"/>
      <c r="AN64" s="82"/>
      <c r="AO64" s="82"/>
      <c r="AP64" s="82"/>
      <c r="AQ64" s="82"/>
      <c r="AR64" s="82"/>
      <c r="AS64" s="82"/>
      <c r="AT64" s="82"/>
    </row>
    <row r="65" spans="1:46" ht="12" customHeight="1" x14ac:dyDescent="0.25">
      <c r="A65" s="76"/>
      <c r="B65" s="127" t="s">
        <v>238</v>
      </c>
      <c r="C65" s="144" t="s">
        <v>239</v>
      </c>
      <c r="D65" s="109">
        <f t="shared" si="0"/>
        <v>4</v>
      </c>
      <c r="E65" s="110" t="s">
        <v>240</v>
      </c>
      <c r="F65" s="111">
        <f t="shared" si="8"/>
        <v>6838.2</v>
      </c>
      <c r="G65" s="112" t="s">
        <v>122</v>
      </c>
      <c r="H65" s="140"/>
      <c r="I65" s="142"/>
      <c r="J65" s="82" t="str">
        <f t="shared" si="1"/>
        <v/>
      </c>
      <c r="K65" s="130"/>
      <c r="L65" s="116" t="str">
        <f t="shared" si="9"/>
        <v/>
      </c>
      <c r="M65" s="130">
        <v>1</v>
      </c>
      <c r="N65" s="116">
        <f t="shared" si="10"/>
        <v>1709.55</v>
      </c>
      <c r="O65" s="130">
        <v>1</v>
      </c>
      <c r="P65" s="116">
        <f t="shared" si="11"/>
        <v>1709.55</v>
      </c>
      <c r="Q65" s="130">
        <v>2</v>
      </c>
      <c r="R65" s="116">
        <f t="shared" si="12"/>
        <v>3419.1</v>
      </c>
      <c r="S65" s="130"/>
      <c r="T65" s="131" t="str">
        <f t="shared" si="13"/>
        <v/>
      </c>
      <c r="U65" s="130"/>
      <c r="V65" s="131" t="str">
        <f t="shared" si="14"/>
        <v/>
      </c>
      <c r="W65" s="130"/>
      <c r="X65" s="131" t="str">
        <f t="shared" si="13"/>
        <v/>
      </c>
      <c r="Y65" s="82"/>
      <c r="Z65" s="132" t="str">
        <f t="shared" si="15"/>
        <v/>
      </c>
      <c r="AA65" s="119" t="str">
        <f t="shared" si="16"/>
        <v/>
      </c>
      <c r="AB65" s="119" t="str">
        <f t="shared" si="17"/>
        <v/>
      </c>
      <c r="AC65" s="119" t="str">
        <f t="shared" si="18"/>
        <v/>
      </c>
      <c r="AD65" s="133" t="str">
        <f t="shared" si="19"/>
        <v/>
      </c>
      <c r="AE65" s="82" t="str">
        <f t="shared" si="2"/>
        <v/>
      </c>
      <c r="AF65" s="134" t="str">
        <f t="shared" si="3"/>
        <v/>
      </c>
      <c r="AG65" s="119">
        <f t="shared" si="4"/>
        <v>1709.55</v>
      </c>
      <c r="AH65" s="119">
        <f t="shared" si="5"/>
        <v>1709.55</v>
      </c>
      <c r="AI65" s="119">
        <f t="shared" si="6"/>
        <v>3419.1</v>
      </c>
      <c r="AJ65" s="135" t="str">
        <f t="shared" si="7"/>
        <v/>
      </c>
      <c r="AK65" s="82"/>
      <c r="AL65" s="82"/>
      <c r="AM65" s="82"/>
      <c r="AN65" s="82"/>
      <c r="AO65" s="82"/>
      <c r="AP65" s="82"/>
      <c r="AQ65" s="82"/>
      <c r="AR65" s="82"/>
      <c r="AS65" s="82"/>
      <c r="AT65" s="82"/>
    </row>
    <row r="66" spans="1:46" ht="12" customHeight="1" x14ac:dyDescent="0.25">
      <c r="A66" s="76"/>
      <c r="B66" s="127" t="s">
        <v>241</v>
      </c>
      <c r="C66" s="108" t="s">
        <v>242</v>
      </c>
      <c r="D66" s="109">
        <f t="shared" si="0"/>
        <v>2</v>
      </c>
      <c r="E66" s="143">
        <v>489.58</v>
      </c>
      <c r="F66" s="111">
        <f t="shared" si="8"/>
        <v>979.16</v>
      </c>
      <c r="G66" s="112" t="s">
        <v>122</v>
      </c>
      <c r="H66" s="140"/>
      <c r="I66" s="142"/>
      <c r="J66" s="82" t="str">
        <f t="shared" si="1"/>
        <v/>
      </c>
      <c r="K66" s="130"/>
      <c r="L66" s="116" t="str">
        <f t="shared" si="9"/>
        <v/>
      </c>
      <c r="M66" s="130"/>
      <c r="N66" s="116" t="str">
        <f t="shared" si="10"/>
        <v/>
      </c>
      <c r="O66" s="130">
        <v>1</v>
      </c>
      <c r="P66" s="116">
        <f t="shared" si="11"/>
        <v>489.58</v>
      </c>
      <c r="Q66" s="130"/>
      <c r="R66" s="116" t="str">
        <f t="shared" si="12"/>
        <v/>
      </c>
      <c r="S66" s="130">
        <v>1</v>
      </c>
      <c r="T66" s="131">
        <f t="shared" si="13"/>
        <v>489.58</v>
      </c>
      <c r="U66" s="130"/>
      <c r="V66" s="131" t="str">
        <f t="shared" si="14"/>
        <v/>
      </c>
      <c r="W66" s="130"/>
      <c r="X66" s="131" t="str">
        <f t="shared" si="13"/>
        <v/>
      </c>
      <c r="Y66" s="82"/>
      <c r="Z66" s="132">
        <f t="shared" si="15"/>
        <v>85.665234023890051</v>
      </c>
      <c r="AA66" s="119">
        <f t="shared" si="16"/>
        <v>64.530587906101289</v>
      </c>
      <c r="AB66" s="119">
        <f t="shared" si="17"/>
        <v>197.25540592165751</v>
      </c>
      <c r="AC66" s="119">
        <f t="shared" si="18"/>
        <v>142.12877214835115</v>
      </c>
      <c r="AD66" s="133">
        <f t="shared" si="19"/>
        <v>0</v>
      </c>
      <c r="AE66" s="82" t="str">
        <f t="shared" si="2"/>
        <v/>
      </c>
      <c r="AF66" s="134">
        <f t="shared" si="3"/>
        <v>85.665234023890051</v>
      </c>
      <c r="AG66" s="119">
        <f t="shared" si="4"/>
        <v>64.530587906101289</v>
      </c>
      <c r="AH66" s="119">
        <f t="shared" si="5"/>
        <v>686.83540592165753</v>
      </c>
      <c r="AI66" s="119">
        <f t="shared" si="6"/>
        <v>142.12877214835115</v>
      </c>
      <c r="AJ66" s="135" t="str">
        <f t="shared" si="7"/>
        <v/>
      </c>
      <c r="AK66" s="82"/>
      <c r="AL66" s="82"/>
      <c r="AM66" s="82"/>
      <c r="AN66" s="82"/>
      <c r="AO66" s="82"/>
      <c r="AP66" s="82"/>
      <c r="AQ66" s="82"/>
      <c r="AR66" s="82"/>
      <c r="AS66" s="82"/>
      <c r="AT66" s="82"/>
    </row>
    <row r="67" spans="1:46" ht="12" customHeight="1" x14ac:dyDescent="0.25">
      <c r="A67" s="76"/>
      <c r="B67" s="127" t="s">
        <v>243</v>
      </c>
      <c r="C67" s="144" t="s">
        <v>244</v>
      </c>
      <c r="D67" s="109">
        <f t="shared" si="0"/>
        <v>1</v>
      </c>
      <c r="E67" s="143">
        <v>173.23</v>
      </c>
      <c r="F67" s="111">
        <f t="shared" si="8"/>
        <v>173.23</v>
      </c>
      <c r="G67" s="112" t="s">
        <v>122</v>
      </c>
      <c r="H67" s="140"/>
      <c r="I67" s="142"/>
      <c r="J67" s="82" t="str">
        <f t="shared" si="1"/>
        <v/>
      </c>
      <c r="K67" s="130"/>
      <c r="L67" s="116" t="str">
        <f t="shared" si="9"/>
        <v/>
      </c>
      <c r="M67" s="130"/>
      <c r="N67" s="116" t="str">
        <f t="shared" si="10"/>
        <v/>
      </c>
      <c r="O67" s="130"/>
      <c r="P67" s="116" t="str">
        <f t="shared" si="11"/>
        <v/>
      </c>
      <c r="Q67" s="130"/>
      <c r="R67" s="116" t="str">
        <f t="shared" si="12"/>
        <v/>
      </c>
      <c r="S67" s="130">
        <v>1</v>
      </c>
      <c r="T67" s="131">
        <f t="shared" si="13"/>
        <v>173.23</v>
      </c>
      <c r="U67" s="130"/>
      <c r="V67" s="131" t="str">
        <f t="shared" si="14"/>
        <v/>
      </c>
      <c r="W67" s="130"/>
      <c r="X67" s="131" t="str">
        <f t="shared" si="13"/>
        <v/>
      </c>
      <c r="Y67" s="82"/>
      <c r="Z67" s="132">
        <f t="shared" si="15"/>
        <v>30.311263715753245</v>
      </c>
      <c r="AA67" s="119">
        <f t="shared" si="16"/>
        <v>22.833109487670914</v>
      </c>
      <c r="AB67" s="119">
        <f t="shared" si="17"/>
        <v>69.795649266327729</v>
      </c>
      <c r="AC67" s="119">
        <f t="shared" si="18"/>
        <v>50.289977530248109</v>
      </c>
      <c r="AD67" s="133">
        <f t="shared" si="19"/>
        <v>0</v>
      </c>
      <c r="AE67" s="82" t="str">
        <f t="shared" si="2"/>
        <v/>
      </c>
      <c r="AF67" s="134">
        <f t="shared" si="3"/>
        <v>30.311263715753245</v>
      </c>
      <c r="AG67" s="119">
        <f t="shared" si="4"/>
        <v>22.833109487670914</v>
      </c>
      <c r="AH67" s="119">
        <f t="shared" si="5"/>
        <v>69.795649266327729</v>
      </c>
      <c r="AI67" s="119">
        <f t="shared" si="6"/>
        <v>50.289977530248109</v>
      </c>
      <c r="AJ67" s="135" t="str">
        <f t="shared" si="7"/>
        <v/>
      </c>
      <c r="AK67" s="82"/>
      <c r="AL67" s="82"/>
      <c r="AM67" s="82"/>
      <c r="AN67" s="82"/>
      <c r="AO67" s="82"/>
      <c r="AP67" s="82"/>
      <c r="AQ67" s="82"/>
      <c r="AR67" s="82"/>
      <c r="AS67" s="82"/>
      <c r="AT67" s="82"/>
    </row>
    <row r="68" spans="1:46" ht="12" customHeight="1" x14ac:dyDescent="0.25">
      <c r="A68" s="76"/>
      <c r="B68" s="127" t="s">
        <v>245</v>
      </c>
      <c r="C68" s="108" t="s">
        <v>246</v>
      </c>
      <c r="D68" s="109">
        <f t="shared" si="0"/>
        <v>7</v>
      </c>
      <c r="E68" s="110" t="s">
        <v>247</v>
      </c>
      <c r="F68" s="111">
        <f t="shared" si="8"/>
        <v>9375.94</v>
      </c>
      <c r="G68" s="112" t="s">
        <v>122</v>
      </c>
      <c r="H68" s="140"/>
      <c r="I68" s="142"/>
      <c r="J68" s="82" t="str">
        <f t="shared" si="1"/>
        <v/>
      </c>
      <c r="K68" s="130"/>
      <c r="L68" s="116" t="str">
        <f t="shared" si="9"/>
        <v/>
      </c>
      <c r="M68" s="130">
        <v>2</v>
      </c>
      <c r="N68" s="116">
        <f t="shared" si="10"/>
        <v>2678.84</v>
      </c>
      <c r="O68" s="130">
        <v>3</v>
      </c>
      <c r="P68" s="116">
        <f t="shared" si="11"/>
        <v>4018.26</v>
      </c>
      <c r="Q68" s="130">
        <v>2</v>
      </c>
      <c r="R68" s="116">
        <f t="shared" si="12"/>
        <v>2678.84</v>
      </c>
      <c r="S68" s="130"/>
      <c r="T68" s="131" t="str">
        <f t="shared" si="13"/>
        <v/>
      </c>
      <c r="U68" s="130"/>
      <c r="V68" s="131" t="str">
        <f t="shared" si="14"/>
        <v/>
      </c>
      <c r="W68" s="130"/>
      <c r="X68" s="131" t="str">
        <f t="shared" si="13"/>
        <v/>
      </c>
      <c r="Y68" s="82"/>
      <c r="Z68" s="132" t="str">
        <f t="shared" si="15"/>
        <v/>
      </c>
      <c r="AA68" s="119" t="str">
        <f t="shared" si="16"/>
        <v/>
      </c>
      <c r="AB68" s="119" t="str">
        <f t="shared" si="17"/>
        <v/>
      </c>
      <c r="AC68" s="119" t="str">
        <f t="shared" si="18"/>
        <v/>
      </c>
      <c r="AD68" s="133" t="str">
        <f t="shared" si="19"/>
        <v/>
      </c>
      <c r="AE68" s="82" t="str">
        <f t="shared" si="2"/>
        <v/>
      </c>
      <c r="AF68" s="134" t="str">
        <f t="shared" si="3"/>
        <v/>
      </c>
      <c r="AG68" s="119">
        <f t="shared" si="4"/>
        <v>2678.84</v>
      </c>
      <c r="AH68" s="119">
        <f t="shared" si="5"/>
        <v>4018.26</v>
      </c>
      <c r="AI68" s="119">
        <f t="shared" si="6"/>
        <v>2678.84</v>
      </c>
      <c r="AJ68" s="135" t="str">
        <f t="shared" si="7"/>
        <v/>
      </c>
      <c r="AK68" s="82"/>
      <c r="AL68" s="82"/>
      <c r="AM68" s="82"/>
      <c r="AN68" s="82"/>
      <c r="AO68" s="82"/>
      <c r="AP68" s="82"/>
      <c r="AQ68" s="82"/>
      <c r="AR68" s="82"/>
      <c r="AS68" s="82"/>
      <c r="AT68" s="82"/>
    </row>
    <row r="69" spans="1:46" ht="12" customHeight="1" x14ac:dyDescent="0.25">
      <c r="A69" s="76"/>
      <c r="B69" s="127" t="s">
        <v>248</v>
      </c>
      <c r="C69" s="108" t="s">
        <v>249</v>
      </c>
      <c r="D69" s="109">
        <f t="shared" si="0"/>
        <v>4</v>
      </c>
      <c r="E69" s="110" t="s">
        <v>250</v>
      </c>
      <c r="F69" s="111">
        <f t="shared" si="8"/>
        <v>12449.44</v>
      </c>
      <c r="G69" s="112" t="s">
        <v>122</v>
      </c>
      <c r="H69" s="140"/>
      <c r="I69" s="142"/>
      <c r="J69" s="82" t="str">
        <f t="shared" si="1"/>
        <v/>
      </c>
      <c r="K69" s="130">
        <v>1</v>
      </c>
      <c r="L69" s="116">
        <f t="shared" si="9"/>
        <v>3112.36</v>
      </c>
      <c r="M69" s="130">
        <v>1</v>
      </c>
      <c r="N69" s="116">
        <f t="shared" si="10"/>
        <v>3112.36</v>
      </c>
      <c r="O69" s="130">
        <v>1</v>
      </c>
      <c r="P69" s="116">
        <f t="shared" si="11"/>
        <v>3112.36</v>
      </c>
      <c r="Q69" s="130">
        <v>1</v>
      </c>
      <c r="R69" s="116">
        <f t="shared" si="12"/>
        <v>3112.36</v>
      </c>
      <c r="S69" s="130"/>
      <c r="T69" s="131" t="str">
        <f t="shared" si="13"/>
        <v/>
      </c>
      <c r="U69" s="130"/>
      <c r="V69" s="131" t="str">
        <f t="shared" si="14"/>
        <v/>
      </c>
      <c r="W69" s="130"/>
      <c r="X69" s="131" t="str">
        <f t="shared" si="13"/>
        <v/>
      </c>
      <c r="Y69" s="82"/>
      <c r="Z69" s="132" t="str">
        <f t="shared" si="15"/>
        <v/>
      </c>
      <c r="AA69" s="119" t="str">
        <f t="shared" si="16"/>
        <v/>
      </c>
      <c r="AB69" s="119" t="str">
        <f t="shared" si="17"/>
        <v/>
      </c>
      <c r="AC69" s="119" t="str">
        <f t="shared" si="18"/>
        <v/>
      </c>
      <c r="AD69" s="133" t="str">
        <f t="shared" si="19"/>
        <v/>
      </c>
      <c r="AE69" s="82" t="str">
        <f t="shared" si="2"/>
        <v/>
      </c>
      <c r="AF69" s="134">
        <f t="shared" si="3"/>
        <v>3112.36</v>
      </c>
      <c r="AG69" s="119">
        <f t="shared" si="4"/>
        <v>3112.36</v>
      </c>
      <c r="AH69" s="119">
        <f t="shared" si="5"/>
        <v>3112.36</v>
      </c>
      <c r="AI69" s="119">
        <f t="shared" si="6"/>
        <v>3112.36</v>
      </c>
      <c r="AJ69" s="135" t="str">
        <f t="shared" si="7"/>
        <v/>
      </c>
      <c r="AK69" s="82"/>
      <c r="AL69" s="82"/>
      <c r="AM69" s="82"/>
      <c r="AN69" s="82"/>
      <c r="AO69" s="82"/>
      <c r="AP69" s="82"/>
      <c r="AQ69" s="82"/>
      <c r="AR69" s="82"/>
      <c r="AS69" s="82"/>
      <c r="AT69" s="82"/>
    </row>
    <row r="70" spans="1:46" ht="12" customHeight="1" x14ac:dyDescent="0.25">
      <c r="A70" s="76"/>
      <c r="B70" s="127" t="s">
        <v>251</v>
      </c>
      <c r="C70" s="108" t="s">
        <v>252</v>
      </c>
      <c r="D70" s="109">
        <f t="shared" si="0"/>
        <v>1</v>
      </c>
      <c r="E70" s="110" t="s">
        <v>253</v>
      </c>
      <c r="F70" s="111">
        <f t="shared" si="8"/>
        <v>2290.48</v>
      </c>
      <c r="G70" s="112" t="s">
        <v>122</v>
      </c>
      <c r="H70" s="140"/>
      <c r="I70" s="142"/>
      <c r="J70" s="82" t="str">
        <f t="shared" si="1"/>
        <v/>
      </c>
      <c r="K70" s="130"/>
      <c r="L70" s="116" t="str">
        <f t="shared" si="9"/>
        <v/>
      </c>
      <c r="M70" s="130"/>
      <c r="N70" s="116" t="str">
        <f t="shared" si="10"/>
        <v/>
      </c>
      <c r="O70" s="130">
        <v>1</v>
      </c>
      <c r="P70" s="116">
        <f t="shared" si="11"/>
        <v>2290.48</v>
      </c>
      <c r="Q70" s="130"/>
      <c r="R70" s="116" t="str">
        <f t="shared" si="12"/>
        <v/>
      </c>
      <c r="S70" s="130"/>
      <c r="T70" s="131" t="str">
        <f t="shared" si="13"/>
        <v/>
      </c>
      <c r="U70" s="130"/>
      <c r="V70" s="131" t="str">
        <f t="shared" si="14"/>
        <v/>
      </c>
      <c r="W70" s="130"/>
      <c r="X70" s="131" t="str">
        <f t="shared" si="13"/>
        <v/>
      </c>
      <c r="Y70" s="82"/>
      <c r="Z70" s="132" t="str">
        <f t="shared" si="15"/>
        <v/>
      </c>
      <c r="AA70" s="119" t="str">
        <f t="shared" si="16"/>
        <v/>
      </c>
      <c r="AB70" s="119" t="str">
        <f t="shared" si="17"/>
        <v/>
      </c>
      <c r="AC70" s="119" t="str">
        <f t="shared" si="18"/>
        <v/>
      </c>
      <c r="AD70" s="133" t="str">
        <f t="shared" si="19"/>
        <v/>
      </c>
      <c r="AE70" s="82" t="str">
        <f t="shared" si="2"/>
        <v/>
      </c>
      <c r="AF70" s="134" t="str">
        <f t="shared" si="3"/>
        <v/>
      </c>
      <c r="AG70" s="119" t="str">
        <f t="shared" si="4"/>
        <v/>
      </c>
      <c r="AH70" s="119">
        <f t="shared" si="5"/>
        <v>2290.48</v>
      </c>
      <c r="AI70" s="119" t="str">
        <f t="shared" si="6"/>
        <v/>
      </c>
      <c r="AJ70" s="135" t="str">
        <f t="shared" si="7"/>
        <v/>
      </c>
      <c r="AK70" s="82"/>
      <c r="AL70" s="82"/>
      <c r="AM70" s="82"/>
      <c r="AN70" s="82"/>
      <c r="AO70" s="82"/>
      <c r="AP70" s="82"/>
      <c r="AQ70" s="82"/>
      <c r="AR70" s="82"/>
      <c r="AS70" s="82"/>
      <c r="AT70" s="82"/>
    </row>
    <row r="71" spans="1:46" ht="12" customHeight="1" x14ac:dyDescent="0.25">
      <c r="A71" s="76"/>
      <c r="B71" s="127" t="s">
        <v>254</v>
      </c>
      <c r="C71" s="144" t="s">
        <v>255</v>
      </c>
      <c r="D71" s="109">
        <f t="shared" ref="D71:D134" si="24">SUM(K71,M71,O71,Q71,S71,U71,W71)</f>
        <v>3</v>
      </c>
      <c r="E71" s="143">
        <v>596.52</v>
      </c>
      <c r="F71" s="111">
        <f t="shared" si="8"/>
        <v>1789.56</v>
      </c>
      <c r="G71" s="112" t="s">
        <v>122</v>
      </c>
      <c r="H71" s="140"/>
      <c r="I71" s="142"/>
      <c r="J71" s="82" t="str">
        <f t="shared" ref="J71:J134" si="25">IF(SUM(K71,M71,O71,Q71,S71,U71,W71)-D71=0,"","K")</f>
        <v/>
      </c>
      <c r="K71" s="130"/>
      <c r="L71" s="116" t="str">
        <f t="shared" si="9"/>
        <v/>
      </c>
      <c r="M71" s="130"/>
      <c r="N71" s="116" t="str">
        <f t="shared" si="10"/>
        <v/>
      </c>
      <c r="O71" s="130">
        <v>3</v>
      </c>
      <c r="P71" s="116">
        <f t="shared" si="11"/>
        <v>1789.56</v>
      </c>
      <c r="Q71" s="130"/>
      <c r="R71" s="116" t="str">
        <f t="shared" si="12"/>
        <v/>
      </c>
      <c r="S71" s="130"/>
      <c r="T71" s="131" t="str">
        <f t="shared" si="13"/>
        <v/>
      </c>
      <c r="U71" s="130"/>
      <c r="V71" s="131" t="str">
        <f t="shared" si="14"/>
        <v/>
      </c>
      <c r="W71" s="130"/>
      <c r="X71" s="131" t="str">
        <f t="shared" si="13"/>
        <v/>
      </c>
      <c r="Y71" s="82"/>
      <c r="Z71" s="132" t="str">
        <f t="shared" si="15"/>
        <v/>
      </c>
      <c r="AA71" s="119" t="str">
        <f t="shared" si="16"/>
        <v/>
      </c>
      <c r="AB71" s="119" t="str">
        <f t="shared" si="17"/>
        <v/>
      </c>
      <c r="AC71" s="119" t="str">
        <f t="shared" si="18"/>
        <v/>
      </c>
      <c r="AD71" s="133" t="str">
        <f t="shared" si="19"/>
        <v/>
      </c>
      <c r="AE71" s="82" t="str">
        <f t="shared" ref="AE71:AE134" si="26">IF(SUM(T71,V71)=SUM(Z71:AD71),"","K")</f>
        <v/>
      </c>
      <c r="AF71" s="134" t="str">
        <f t="shared" si="3"/>
        <v/>
      </c>
      <c r="AG71" s="119" t="str">
        <f t="shared" si="4"/>
        <v/>
      </c>
      <c r="AH71" s="119">
        <f t="shared" si="5"/>
        <v>1789.56</v>
      </c>
      <c r="AI71" s="119" t="str">
        <f t="shared" si="6"/>
        <v/>
      </c>
      <c r="AJ71" s="135" t="str">
        <f t="shared" ref="AJ71:AJ134" si="27">IF(SUM(X71,AD71)=0,"",SUM(X71,AD71))</f>
        <v/>
      </c>
      <c r="AK71" s="82"/>
      <c r="AL71" s="82"/>
      <c r="AM71" s="82"/>
      <c r="AN71" s="82"/>
      <c r="AO71" s="82"/>
      <c r="AP71" s="82"/>
      <c r="AQ71" s="82"/>
      <c r="AR71" s="82"/>
      <c r="AS71" s="82"/>
      <c r="AT71" s="82"/>
    </row>
    <row r="72" spans="1:46" ht="12" customHeight="1" x14ac:dyDescent="0.25">
      <c r="A72" s="76"/>
      <c r="B72" s="127" t="s">
        <v>256</v>
      </c>
      <c r="C72" s="144" t="s">
        <v>257</v>
      </c>
      <c r="D72" s="109">
        <f t="shared" si="24"/>
        <v>2</v>
      </c>
      <c r="E72" s="143">
        <v>580.30999999999995</v>
      </c>
      <c r="F72" s="111">
        <f t="shared" si="8"/>
        <v>1160.6199999999999</v>
      </c>
      <c r="G72" s="112" t="s">
        <v>122</v>
      </c>
      <c r="H72" s="140"/>
      <c r="I72" s="142"/>
      <c r="J72" s="82" t="str">
        <f t="shared" si="25"/>
        <v/>
      </c>
      <c r="K72" s="130"/>
      <c r="L72" s="116" t="str">
        <f t="shared" si="9"/>
        <v/>
      </c>
      <c r="M72" s="130">
        <v>1</v>
      </c>
      <c r="N72" s="116">
        <f t="shared" si="10"/>
        <v>580.30999999999995</v>
      </c>
      <c r="O72" s="130"/>
      <c r="P72" s="116" t="str">
        <f t="shared" si="11"/>
        <v/>
      </c>
      <c r="Q72" s="130">
        <v>1</v>
      </c>
      <c r="R72" s="116">
        <f t="shared" si="12"/>
        <v>580.30999999999995</v>
      </c>
      <c r="S72" s="130"/>
      <c r="T72" s="131" t="str">
        <f t="shared" si="13"/>
        <v/>
      </c>
      <c r="U72" s="130"/>
      <c r="V72" s="131" t="str">
        <f t="shared" si="14"/>
        <v/>
      </c>
      <c r="W72" s="130"/>
      <c r="X72" s="131" t="str">
        <f t="shared" si="13"/>
        <v/>
      </c>
      <c r="Y72" s="82"/>
      <c r="Z72" s="132" t="str">
        <f t="shared" si="15"/>
        <v/>
      </c>
      <c r="AA72" s="119" t="str">
        <f t="shared" ref="AA72:AA135" si="28">IF(IF(ISBLANK($S72),0,SUM($T72*$AU$8))+IF(ISBLANK($U72),0,SUM($V72*$AW$8))=0,"",IF(ISBLANK($S72),0,SUM($T72*$AU$8))+IF(ISBLANK($U72),0,SUM($V72*$AW$8)))</f>
        <v/>
      </c>
      <c r="AB72" s="119" t="str">
        <f t="shared" ref="AB72:AB135" si="29">IF(IF(ISBLANK($S72),0,SUM($T72*$AU$7))+IF(ISBLANK($U72),0,SUM($V72*$AW$7))=0,"",IF(ISBLANK($S72),0,SUM($T72*$AU$7))+IF(ISBLANK($U72),0,SUM($V72*$AW$7)))</f>
        <v/>
      </c>
      <c r="AC72" s="119" t="str">
        <f t="shared" ref="AC72:AC135" si="30">IF(IF(ISBLANK($S72),0,SUM($T72*$AU$9))+IF(ISBLANK($U72),0,SUM($V72*$AW$9))=0,"",IF(ISBLANK($S72),0,SUM($T72*$AU$9))+IF(ISBLANK($U72),0,SUM($V72*$AW$9)))</f>
        <v/>
      </c>
      <c r="AD72" s="133" t="str">
        <f t="shared" si="19"/>
        <v/>
      </c>
      <c r="AE72" s="82" t="str">
        <f t="shared" si="26"/>
        <v/>
      </c>
      <c r="AF72" s="134" t="str">
        <f t="shared" si="3"/>
        <v/>
      </c>
      <c r="AG72" s="119">
        <f t="shared" si="4"/>
        <v>580.30999999999995</v>
      </c>
      <c r="AH72" s="119" t="str">
        <f t="shared" si="5"/>
        <v/>
      </c>
      <c r="AI72" s="119">
        <f t="shared" si="6"/>
        <v>580.30999999999995</v>
      </c>
      <c r="AJ72" s="135" t="str">
        <f t="shared" si="27"/>
        <v/>
      </c>
      <c r="AK72" s="82"/>
      <c r="AL72" s="82"/>
      <c r="AM72" s="82"/>
      <c r="AN72" s="82"/>
      <c r="AO72" s="82"/>
      <c r="AP72" s="82"/>
      <c r="AQ72" s="82"/>
      <c r="AR72" s="82"/>
      <c r="AS72" s="82"/>
      <c r="AT72" s="82"/>
    </row>
    <row r="73" spans="1:46" ht="12" customHeight="1" x14ac:dyDescent="0.25">
      <c r="A73" s="76"/>
      <c r="B73" s="127" t="s">
        <v>258</v>
      </c>
      <c r="C73" s="144" t="s">
        <v>259</v>
      </c>
      <c r="D73" s="109">
        <f t="shared" si="24"/>
        <v>4</v>
      </c>
      <c r="E73" s="143">
        <v>505.91</v>
      </c>
      <c r="F73" s="111">
        <f t="shared" si="8"/>
        <v>2023.64</v>
      </c>
      <c r="G73" s="112" t="s">
        <v>122</v>
      </c>
      <c r="H73" s="140"/>
      <c r="I73" s="142"/>
      <c r="J73" s="82" t="str">
        <f t="shared" si="25"/>
        <v/>
      </c>
      <c r="K73" s="130"/>
      <c r="L73" s="116" t="str">
        <f t="shared" si="9"/>
        <v/>
      </c>
      <c r="M73" s="130"/>
      <c r="N73" s="116" t="str">
        <f t="shared" si="10"/>
        <v/>
      </c>
      <c r="O73" s="130">
        <v>4</v>
      </c>
      <c r="P73" s="116">
        <f t="shared" si="11"/>
        <v>2023.64</v>
      </c>
      <c r="Q73" s="130"/>
      <c r="R73" s="116" t="str">
        <f t="shared" si="12"/>
        <v/>
      </c>
      <c r="S73" s="130"/>
      <c r="T73" s="131" t="str">
        <f t="shared" si="13"/>
        <v/>
      </c>
      <c r="U73" s="130"/>
      <c r="V73" s="131" t="str">
        <f t="shared" si="14"/>
        <v/>
      </c>
      <c r="W73" s="130"/>
      <c r="X73" s="131" t="str">
        <f t="shared" si="13"/>
        <v/>
      </c>
      <c r="Y73" s="82"/>
      <c r="Z73" s="132" t="str">
        <f t="shared" si="15"/>
        <v/>
      </c>
      <c r="AA73" s="119" t="str">
        <f t="shared" si="28"/>
        <v/>
      </c>
      <c r="AB73" s="119" t="str">
        <f t="shared" si="29"/>
        <v/>
      </c>
      <c r="AC73" s="119" t="str">
        <f t="shared" si="30"/>
        <v/>
      </c>
      <c r="AD73" s="133" t="str">
        <f t="shared" si="19"/>
        <v/>
      </c>
      <c r="AE73" s="82" t="str">
        <f t="shared" si="26"/>
        <v/>
      </c>
      <c r="AF73" s="134" t="str">
        <f t="shared" si="3"/>
        <v/>
      </c>
      <c r="AG73" s="119" t="str">
        <f t="shared" si="4"/>
        <v/>
      </c>
      <c r="AH73" s="119">
        <f t="shared" si="5"/>
        <v>2023.64</v>
      </c>
      <c r="AI73" s="119" t="str">
        <f t="shared" si="6"/>
        <v/>
      </c>
      <c r="AJ73" s="135" t="str">
        <f t="shared" si="27"/>
        <v/>
      </c>
      <c r="AK73" s="82"/>
      <c r="AL73" s="82"/>
      <c r="AM73" s="82"/>
      <c r="AN73" s="82"/>
      <c r="AO73" s="82"/>
      <c r="AP73" s="82"/>
      <c r="AQ73" s="82"/>
      <c r="AR73" s="82"/>
      <c r="AS73" s="82"/>
      <c r="AT73" s="82"/>
    </row>
    <row r="74" spans="1:46" ht="12" customHeight="1" x14ac:dyDescent="0.25">
      <c r="A74" s="76"/>
      <c r="B74" s="127" t="s">
        <v>260</v>
      </c>
      <c r="C74" s="144" t="s">
        <v>261</v>
      </c>
      <c r="D74" s="109">
        <f t="shared" si="24"/>
        <v>3</v>
      </c>
      <c r="E74" s="110">
        <v>833.2</v>
      </c>
      <c r="F74" s="111">
        <f t="shared" si="8"/>
        <v>2499.6000000000004</v>
      </c>
      <c r="G74" s="112" t="s">
        <v>122</v>
      </c>
      <c r="H74" s="140"/>
      <c r="I74" s="142"/>
      <c r="J74" s="82" t="str">
        <f t="shared" si="25"/>
        <v/>
      </c>
      <c r="K74" s="130"/>
      <c r="L74" s="116" t="str">
        <f t="shared" si="9"/>
        <v/>
      </c>
      <c r="M74" s="130"/>
      <c r="N74" s="116" t="str">
        <f t="shared" si="10"/>
        <v/>
      </c>
      <c r="O74" s="130"/>
      <c r="P74" s="116" t="str">
        <f t="shared" si="11"/>
        <v/>
      </c>
      <c r="Q74" s="130">
        <v>1</v>
      </c>
      <c r="R74" s="116">
        <f t="shared" si="12"/>
        <v>833.2</v>
      </c>
      <c r="S74" s="130"/>
      <c r="T74" s="131" t="str">
        <f t="shared" si="13"/>
        <v/>
      </c>
      <c r="U74" s="130">
        <v>2</v>
      </c>
      <c r="V74" s="131">
        <f t="shared" si="14"/>
        <v>1666.4</v>
      </c>
      <c r="W74" s="130"/>
      <c r="X74" s="131" t="str">
        <f t="shared" si="13"/>
        <v/>
      </c>
      <c r="Y74" s="82"/>
      <c r="Z74" s="132" t="str">
        <f t="shared" si="15"/>
        <v/>
      </c>
      <c r="AA74" s="119">
        <f t="shared" si="28"/>
        <v>266.22886991234043</v>
      </c>
      <c r="AB74" s="119">
        <f t="shared" si="29"/>
        <v>813.80141583457703</v>
      </c>
      <c r="AC74" s="119">
        <f t="shared" si="30"/>
        <v>586.36971425308275</v>
      </c>
      <c r="AD74" s="133" t="str">
        <f t="shared" si="19"/>
        <v/>
      </c>
      <c r="AE74" s="82" t="str">
        <f t="shared" si="26"/>
        <v/>
      </c>
      <c r="AF74" s="134" t="str">
        <f t="shared" ref="AF74:AF139" si="31">IF(SUM(L74,Z74)=0,"",SUM(L74,Z74))</f>
        <v/>
      </c>
      <c r="AG74" s="119">
        <f t="shared" ref="AG74:AG139" si="32">IF(SUM(N74,AA74)=0,"",SUM(N74,AA74))</f>
        <v>266.22886991234043</v>
      </c>
      <c r="AH74" s="119">
        <f t="shared" ref="AH74:AH139" si="33">IF(SUM(P74,AB74)=0,"",SUM(P74,AB74))</f>
        <v>813.80141583457703</v>
      </c>
      <c r="AI74" s="119">
        <f t="shared" ref="AI74:AI139" si="34">IF(SUM(R74,AC74)=0,"",SUM(R74,AC74))</f>
        <v>1419.5697142530828</v>
      </c>
      <c r="AJ74" s="135" t="str">
        <f t="shared" si="27"/>
        <v/>
      </c>
      <c r="AK74" s="82"/>
      <c r="AL74" s="82"/>
      <c r="AM74" s="82"/>
      <c r="AN74" s="82"/>
      <c r="AO74" s="82"/>
      <c r="AP74" s="82"/>
      <c r="AQ74" s="82"/>
      <c r="AR74" s="82"/>
      <c r="AS74" s="82"/>
      <c r="AT74" s="82"/>
    </row>
    <row r="75" spans="1:46" ht="12" customHeight="1" x14ac:dyDescent="0.25">
      <c r="A75" s="76"/>
      <c r="B75" s="127" t="s">
        <v>262</v>
      </c>
      <c r="C75" s="144" t="s">
        <v>261</v>
      </c>
      <c r="D75" s="109">
        <f t="shared" si="24"/>
        <v>1</v>
      </c>
      <c r="E75" s="110">
        <v>834.76</v>
      </c>
      <c r="F75" s="111">
        <f t="shared" ref="F75:F248" si="35">IF(OR(D75=0,E75=0),"",SUM(D75*E75))</f>
        <v>834.76</v>
      </c>
      <c r="G75" s="112" t="s">
        <v>122</v>
      </c>
      <c r="H75" s="140"/>
      <c r="I75" s="142"/>
      <c r="J75" s="82" t="str">
        <f t="shared" si="25"/>
        <v/>
      </c>
      <c r="K75" s="130"/>
      <c r="L75" s="116" t="str">
        <f t="shared" ref="L75:L249" si="36">IF(ISBLANK(K75),"",SUM(K75*$E75))</f>
        <v/>
      </c>
      <c r="M75" s="130"/>
      <c r="N75" s="116" t="str">
        <f t="shared" ref="N75:N248" si="37">IF(ISBLANK(M75),"",SUM(M75*$E75))</f>
        <v/>
      </c>
      <c r="O75" s="130">
        <v>1</v>
      </c>
      <c r="P75" s="116">
        <f t="shared" ref="P75:P249" si="38">IF(ISBLANK(O75),"",SUM(O75*$E75))</f>
        <v>834.76</v>
      </c>
      <c r="Q75" s="130"/>
      <c r="R75" s="116" t="str">
        <f t="shared" ref="R75:R248" si="39">IF(ISBLANK(Q75),"",SUM(Q75*$E75))</f>
        <v/>
      </c>
      <c r="S75" s="130"/>
      <c r="T75" s="131" t="str">
        <f t="shared" ref="T75:X204" si="40">IF(ISBLANK(S75),"",SUM(S75*$E75))</f>
        <v/>
      </c>
      <c r="U75" s="130"/>
      <c r="V75" s="131" t="str">
        <f t="shared" ref="V75:V248" si="41">IF(ISBLANK(U75),"",SUM(U75*$E75))</f>
        <v/>
      </c>
      <c r="W75" s="130"/>
      <c r="X75" s="131" t="str">
        <f t="shared" si="40"/>
        <v/>
      </c>
      <c r="Y75" s="82"/>
      <c r="Z75" s="132" t="str">
        <f t="shared" ref="Z75:Z140" si="42">IF(ISBLANK($S75),"",SUM($T75*$AU$10))</f>
        <v/>
      </c>
      <c r="AA75" s="119" t="str">
        <f t="shared" si="28"/>
        <v/>
      </c>
      <c r="AB75" s="119" t="str">
        <f t="shared" si="29"/>
        <v/>
      </c>
      <c r="AC75" s="119" t="str">
        <f t="shared" si="30"/>
        <v/>
      </c>
      <c r="AD75" s="133" t="str">
        <f t="shared" ref="AD75:AD140" si="43">IF(ISBLANK($S75),"",SUM($T75*$AU$13))</f>
        <v/>
      </c>
      <c r="AE75" s="82" t="str">
        <f t="shared" si="26"/>
        <v/>
      </c>
      <c r="AF75" s="134" t="str">
        <f t="shared" si="31"/>
        <v/>
      </c>
      <c r="AG75" s="119" t="str">
        <f t="shared" si="32"/>
        <v/>
      </c>
      <c r="AH75" s="119">
        <f t="shared" si="33"/>
        <v>834.76</v>
      </c>
      <c r="AI75" s="119" t="str">
        <f t="shared" si="34"/>
        <v/>
      </c>
      <c r="AJ75" s="135" t="str">
        <f t="shared" si="27"/>
        <v/>
      </c>
      <c r="AK75" s="82"/>
      <c r="AL75" s="82"/>
      <c r="AM75" s="82"/>
      <c r="AN75" s="82"/>
      <c r="AO75" s="82"/>
      <c r="AP75" s="82"/>
      <c r="AQ75" s="82"/>
      <c r="AR75" s="82"/>
      <c r="AS75" s="82"/>
      <c r="AT75" s="82"/>
    </row>
    <row r="76" spans="1:46" ht="12" customHeight="1" x14ac:dyDescent="0.25">
      <c r="A76" s="76"/>
      <c r="B76" s="127" t="s">
        <v>263</v>
      </c>
      <c r="C76" s="144" t="s">
        <v>264</v>
      </c>
      <c r="D76" s="109">
        <f t="shared" si="24"/>
        <v>1</v>
      </c>
      <c r="E76" s="148">
        <v>851.27</v>
      </c>
      <c r="F76" s="111">
        <f t="shared" si="35"/>
        <v>851.27</v>
      </c>
      <c r="G76" s="112" t="s">
        <v>122</v>
      </c>
      <c r="H76" s="140"/>
      <c r="I76" s="142"/>
      <c r="J76" s="82" t="str">
        <f t="shared" si="25"/>
        <v/>
      </c>
      <c r="K76" s="130"/>
      <c r="L76" s="116" t="str">
        <f t="shared" si="36"/>
        <v/>
      </c>
      <c r="M76" s="130"/>
      <c r="N76" s="116" t="str">
        <f t="shared" si="37"/>
        <v/>
      </c>
      <c r="O76" s="130"/>
      <c r="P76" s="116" t="str">
        <f t="shared" si="38"/>
        <v/>
      </c>
      <c r="Q76" s="130"/>
      <c r="R76" s="116" t="str">
        <f t="shared" si="39"/>
        <v/>
      </c>
      <c r="S76" s="130"/>
      <c r="T76" s="131" t="str">
        <f t="shared" si="40"/>
        <v/>
      </c>
      <c r="U76" s="130">
        <v>1</v>
      </c>
      <c r="V76" s="131">
        <f t="shared" si="41"/>
        <v>851.27</v>
      </c>
      <c r="W76" s="130"/>
      <c r="X76" s="131" t="str">
        <f t="shared" si="40"/>
        <v/>
      </c>
      <c r="Y76" s="82"/>
      <c r="Z76" s="132" t="str">
        <f t="shared" si="42"/>
        <v/>
      </c>
      <c r="AA76" s="119">
        <f t="shared" si="28"/>
        <v>136.00135027021005</v>
      </c>
      <c r="AB76" s="119">
        <f t="shared" si="29"/>
        <v>415.72535481126999</v>
      </c>
      <c r="AC76" s="119">
        <f t="shared" si="30"/>
        <v>299.54329491852002</v>
      </c>
      <c r="AD76" s="133" t="str">
        <f t="shared" si="43"/>
        <v/>
      </c>
      <c r="AE76" s="82" t="str">
        <f t="shared" si="26"/>
        <v/>
      </c>
      <c r="AF76" s="134" t="str">
        <f t="shared" si="31"/>
        <v/>
      </c>
      <c r="AG76" s="119">
        <f t="shared" si="32"/>
        <v>136.00135027021005</v>
      </c>
      <c r="AH76" s="119">
        <f t="shared" si="33"/>
        <v>415.72535481126999</v>
      </c>
      <c r="AI76" s="119">
        <f t="shared" si="34"/>
        <v>299.54329491852002</v>
      </c>
      <c r="AJ76" s="135" t="str">
        <f t="shared" si="27"/>
        <v/>
      </c>
      <c r="AK76" s="82"/>
      <c r="AL76" s="82"/>
      <c r="AM76" s="82"/>
      <c r="AN76" s="82"/>
      <c r="AO76" s="82"/>
      <c r="AP76" s="82"/>
      <c r="AQ76" s="82"/>
      <c r="AR76" s="82"/>
      <c r="AS76" s="82"/>
      <c r="AT76" s="82"/>
    </row>
    <row r="77" spans="1:46" ht="12" customHeight="1" x14ac:dyDescent="0.25">
      <c r="A77" s="76"/>
      <c r="B77" s="127" t="s">
        <v>265</v>
      </c>
      <c r="C77" s="144" t="s">
        <v>266</v>
      </c>
      <c r="D77" s="109">
        <f t="shared" si="24"/>
        <v>1</v>
      </c>
      <c r="E77" s="110">
        <v>832.94</v>
      </c>
      <c r="F77" s="111">
        <f t="shared" si="35"/>
        <v>832.94</v>
      </c>
      <c r="G77" s="112" t="s">
        <v>122</v>
      </c>
      <c r="H77" s="140"/>
      <c r="I77" s="142"/>
      <c r="J77" s="82" t="str">
        <f t="shared" si="25"/>
        <v/>
      </c>
      <c r="K77" s="130"/>
      <c r="L77" s="116" t="str">
        <f t="shared" si="36"/>
        <v/>
      </c>
      <c r="M77" s="130"/>
      <c r="N77" s="116" t="str">
        <f t="shared" si="37"/>
        <v/>
      </c>
      <c r="O77" s="130"/>
      <c r="P77" s="116" t="str">
        <f t="shared" si="38"/>
        <v/>
      </c>
      <c r="Q77" s="130"/>
      <c r="R77" s="116" t="str">
        <f t="shared" si="39"/>
        <v/>
      </c>
      <c r="S77" s="130"/>
      <c r="T77" s="131" t="str">
        <f t="shared" si="40"/>
        <v/>
      </c>
      <c r="U77" s="130">
        <v>1</v>
      </c>
      <c r="V77" s="131">
        <f t="shared" si="41"/>
        <v>832.94</v>
      </c>
      <c r="W77" s="130"/>
      <c r="X77" s="131" t="str">
        <f t="shared" si="40"/>
        <v/>
      </c>
      <c r="Y77" s="82"/>
      <c r="Z77" s="132" t="str">
        <f t="shared" si="42"/>
        <v/>
      </c>
      <c r="AA77" s="119">
        <f t="shared" si="28"/>
        <v>133.07289660632793</v>
      </c>
      <c r="AB77" s="119">
        <f t="shared" si="29"/>
        <v>406.77373458068445</v>
      </c>
      <c r="AC77" s="119">
        <f t="shared" si="30"/>
        <v>293.09336881298776</v>
      </c>
      <c r="AD77" s="133" t="str">
        <f t="shared" si="43"/>
        <v/>
      </c>
      <c r="AE77" s="82" t="str">
        <f t="shared" si="26"/>
        <v/>
      </c>
      <c r="AF77" s="134" t="str">
        <f t="shared" si="31"/>
        <v/>
      </c>
      <c r="AG77" s="119">
        <f t="shared" si="32"/>
        <v>133.07289660632793</v>
      </c>
      <c r="AH77" s="119">
        <f t="shared" si="33"/>
        <v>406.77373458068445</v>
      </c>
      <c r="AI77" s="119">
        <f t="shared" si="34"/>
        <v>293.09336881298776</v>
      </c>
      <c r="AJ77" s="135" t="str">
        <f t="shared" si="27"/>
        <v/>
      </c>
      <c r="AK77" s="82"/>
      <c r="AL77" s="82"/>
      <c r="AM77" s="82"/>
      <c r="AN77" s="82"/>
      <c r="AO77" s="82"/>
      <c r="AP77" s="82"/>
      <c r="AQ77" s="82"/>
      <c r="AR77" s="82"/>
      <c r="AS77" s="82"/>
      <c r="AT77" s="82"/>
    </row>
    <row r="78" spans="1:46" ht="12" customHeight="1" x14ac:dyDescent="0.25">
      <c r="A78" s="76"/>
      <c r="B78" s="127" t="s">
        <v>267</v>
      </c>
      <c r="C78" s="108" t="s">
        <v>268</v>
      </c>
      <c r="D78" s="109">
        <f t="shared" si="24"/>
        <v>4</v>
      </c>
      <c r="E78" s="110">
        <v>1350.14</v>
      </c>
      <c r="F78" s="111">
        <f t="shared" si="35"/>
        <v>5400.56</v>
      </c>
      <c r="G78" s="112" t="s">
        <v>122</v>
      </c>
      <c r="H78" s="140"/>
      <c r="I78" s="142"/>
      <c r="J78" s="82" t="str">
        <f t="shared" si="25"/>
        <v/>
      </c>
      <c r="K78" s="130">
        <v>1</v>
      </c>
      <c r="L78" s="116">
        <f>IF(ISBLANK(K78),"",SUM(K78*$E78))</f>
        <v>1350.14</v>
      </c>
      <c r="M78" s="130">
        <v>1</v>
      </c>
      <c r="N78" s="116">
        <f t="shared" si="37"/>
        <v>1350.14</v>
      </c>
      <c r="O78" s="130">
        <v>1</v>
      </c>
      <c r="P78" s="116">
        <f t="shared" si="38"/>
        <v>1350.14</v>
      </c>
      <c r="Q78" s="130">
        <v>1</v>
      </c>
      <c r="R78" s="116">
        <f t="shared" si="39"/>
        <v>1350.14</v>
      </c>
      <c r="S78" s="130"/>
      <c r="T78" s="131" t="str">
        <f t="shared" si="40"/>
        <v/>
      </c>
      <c r="U78" s="130"/>
      <c r="V78" s="131" t="str">
        <f t="shared" si="41"/>
        <v/>
      </c>
      <c r="W78" s="130"/>
      <c r="X78" s="131" t="str">
        <f t="shared" si="40"/>
        <v/>
      </c>
      <c r="Y78" s="82"/>
      <c r="Z78" s="132" t="str">
        <f t="shared" si="42"/>
        <v/>
      </c>
      <c r="AA78" s="119" t="str">
        <f t="shared" si="28"/>
        <v/>
      </c>
      <c r="AB78" s="119" t="str">
        <f t="shared" si="29"/>
        <v/>
      </c>
      <c r="AC78" s="119" t="str">
        <f t="shared" si="30"/>
        <v/>
      </c>
      <c r="AD78" s="133" t="str">
        <f t="shared" si="43"/>
        <v/>
      </c>
      <c r="AE78" s="82" t="str">
        <f t="shared" si="26"/>
        <v/>
      </c>
      <c r="AF78" s="134">
        <f t="shared" si="31"/>
        <v>1350.14</v>
      </c>
      <c r="AG78" s="119">
        <f t="shared" si="32"/>
        <v>1350.14</v>
      </c>
      <c r="AH78" s="119">
        <f t="shared" si="33"/>
        <v>1350.14</v>
      </c>
      <c r="AI78" s="119">
        <f t="shared" si="34"/>
        <v>1350.14</v>
      </c>
      <c r="AJ78" s="135" t="str">
        <f t="shared" si="27"/>
        <v/>
      </c>
      <c r="AK78" s="82"/>
      <c r="AL78" s="82"/>
      <c r="AM78" s="82"/>
      <c r="AN78" s="82"/>
      <c r="AO78" s="82"/>
      <c r="AP78" s="82"/>
      <c r="AQ78" s="82"/>
      <c r="AR78" s="82"/>
      <c r="AS78" s="82"/>
      <c r="AT78" s="82"/>
    </row>
    <row r="79" spans="1:46" ht="12" customHeight="1" x14ac:dyDescent="0.25">
      <c r="A79" s="76"/>
      <c r="B79" s="127" t="s">
        <v>269</v>
      </c>
      <c r="C79" s="108" t="s">
        <v>270</v>
      </c>
      <c r="D79" s="109">
        <f t="shared" si="24"/>
        <v>79</v>
      </c>
      <c r="E79" s="143">
        <v>226.76</v>
      </c>
      <c r="F79" s="111">
        <f t="shared" si="35"/>
        <v>17914.04</v>
      </c>
      <c r="G79" s="112" t="s">
        <v>122</v>
      </c>
      <c r="H79" s="140"/>
      <c r="I79" s="142"/>
      <c r="J79" s="82" t="str">
        <f t="shared" si="25"/>
        <v/>
      </c>
      <c r="K79" s="130">
        <v>2</v>
      </c>
      <c r="L79" s="116">
        <f>IF(ISBLANK(K79),"",SUM(K79*$E79))</f>
        <v>453.52</v>
      </c>
      <c r="M79" s="130">
        <v>13</v>
      </c>
      <c r="N79" s="116">
        <f t="shared" si="37"/>
        <v>2947.88</v>
      </c>
      <c r="O79" s="130">
        <v>30</v>
      </c>
      <c r="P79" s="116">
        <f t="shared" si="38"/>
        <v>6802.7999999999993</v>
      </c>
      <c r="Q79" s="130">
        <v>34</v>
      </c>
      <c r="R79" s="116">
        <f t="shared" si="39"/>
        <v>7709.84</v>
      </c>
      <c r="S79" s="130"/>
      <c r="T79" s="131" t="str">
        <f t="shared" si="40"/>
        <v/>
      </c>
      <c r="U79" s="130"/>
      <c r="V79" s="131" t="str">
        <f t="shared" si="41"/>
        <v/>
      </c>
      <c r="W79" s="130"/>
      <c r="X79" s="131" t="str">
        <f t="shared" si="40"/>
        <v/>
      </c>
      <c r="Y79" s="82"/>
      <c r="Z79" s="132" t="str">
        <f t="shared" si="42"/>
        <v/>
      </c>
      <c r="AA79" s="119" t="str">
        <f t="shared" si="28"/>
        <v/>
      </c>
      <c r="AB79" s="119" t="str">
        <f t="shared" si="29"/>
        <v/>
      </c>
      <c r="AC79" s="119" t="str">
        <f t="shared" si="30"/>
        <v/>
      </c>
      <c r="AD79" s="133" t="str">
        <f t="shared" si="43"/>
        <v/>
      </c>
      <c r="AE79" s="82" t="str">
        <f t="shared" si="26"/>
        <v/>
      </c>
      <c r="AF79" s="134">
        <f t="shared" si="31"/>
        <v>453.52</v>
      </c>
      <c r="AG79" s="119">
        <f t="shared" si="32"/>
        <v>2947.88</v>
      </c>
      <c r="AH79" s="119">
        <f t="shared" si="33"/>
        <v>6802.7999999999993</v>
      </c>
      <c r="AI79" s="119">
        <f t="shared" si="34"/>
        <v>7709.84</v>
      </c>
      <c r="AJ79" s="135" t="str">
        <f t="shared" si="27"/>
        <v/>
      </c>
      <c r="AK79" s="82"/>
      <c r="AL79" s="82"/>
      <c r="AM79" s="82"/>
      <c r="AN79" s="82"/>
      <c r="AO79" s="82"/>
      <c r="AP79" s="82"/>
      <c r="AQ79" s="82"/>
      <c r="AR79" s="82"/>
      <c r="AS79" s="82"/>
      <c r="AT79" s="82"/>
    </row>
    <row r="80" spans="1:46" ht="12" customHeight="1" x14ac:dyDescent="0.25">
      <c r="A80" s="76"/>
      <c r="B80" s="127" t="s">
        <v>271</v>
      </c>
      <c r="C80" s="108" t="s">
        <v>272</v>
      </c>
      <c r="D80" s="109">
        <f t="shared" si="24"/>
        <v>53</v>
      </c>
      <c r="E80" s="143">
        <v>166.5</v>
      </c>
      <c r="F80" s="111">
        <f t="shared" si="35"/>
        <v>8824.5</v>
      </c>
      <c r="G80" s="112" t="s">
        <v>122</v>
      </c>
      <c r="H80" s="140"/>
      <c r="I80" s="142"/>
      <c r="J80" s="82" t="str">
        <f t="shared" si="25"/>
        <v/>
      </c>
      <c r="K80" s="130">
        <v>21</v>
      </c>
      <c r="L80" s="116">
        <f t="shared" si="36"/>
        <v>3496.5</v>
      </c>
      <c r="M80" s="130">
        <v>2</v>
      </c>
      <c r="N80" s="116">
        <f t="shared" si="37"/>
        <v>333</v>
      </c>
      <c r="O80" s="130">
        <v>10</v>
      </c>
      <c r="P80" s="116">
        <f t="shared" si="38"/>
        <v>1665</v>
      </c>
      <c r="Q80" s="130">
        <v>5</v>
      </c>
      <c r="R80" s="116">
        <f t="shared" si="39"/>
        <v>832.5</v>
      </c>
      <c r="S80" s="130">
        <v>15</v>
      </c>
      <c r="T80" s="131">
        <f t="shared" si="40"/>
        <v>2497.5</v>
      </c>
      <c r="U80" s="130"/>
      <c r="V80" s="131" t="str">
        <f t="shared" si="41"/>
        <v/>
      </c>
      <c r="W80" s="130"/>
      <c r="X80" s="131" t="str">
        <f t="shared" si="40"/>
        <v/>
      </c>
      <c r="Y80" s="82"/>
      <c r="Z80" s="132">
        <f t="shared" si="42"/>
        <v>437.00502874844852</v>
      </c>
      <c r="AA80" s="119">
        <f t="shared" si="28"/>
        <v>329.19061909287143</v>
      </c>
      <c r="AB80" s="119">
        <f t="shared" si="29"/>
        <v>1006.2612367526036</v>
      </c>
      <c r="AC80" s="119">
        <f t="shared" si="30"/>
        <v>725.04311540607659</v>
      </c>
      <c r="AD80" s="133">
        <f t="shared" si="43"/>
        <v>0</v>
      </c>
      <c r="AE80" s="82" t="str">
        <f t="shared" si="26"/>
        <v/>
      </c>
      <c r="AF80" s="134">
        <f t="shared" si="31"/>
        <v>3933.5050287484487</v>
      </c>
      <c r="AG80" s="119">
        <f t="shared" si="32"/>
        <v>662.19061909287143</v>
      </c>
      <c r="AH80" s="119">
        <f t="shared" si="33"/>
        <v>2671.2612367526035</v>
      </c>
      <c r="AI80" s="119">
        <f t="shared" si="34"/>
        <v>1557.5431154060766</v>
      </c>
      <c r="AJ80" s="135" t="str">
        <f t="shared" si="27"/>
        <v/>
      </c>
      <c r="AK80" s="82"/>
      <c r="AL80" s="82"/>
      <c r="AM80" s="82"/>
      <c r="AN80" s="82"/>
      <c r="AO80" s="82"/>
      <c r="AP80" s="82"/>
      <c r="AQ80" s="82"/>
      <c r="AR80" s="82"/>
      <c r="AS80" s="82"/>
      <c r="AT80" s="82"/>
    </row>
    <row r="81" spans="1:46" ht="12" customHeight="1" x14ac:dyDescent="0.25">
      <c r="A81" s="76"/>
      <c r="B81" s="127" t="s">
        <v>273</v>
      </c>
      <c r="C81" s="108" t="s">
        <v>274</v>
      </c>
      <c r="D81" s="109">
        <f t="shared" si="24"/>
        <v>2</v>
      </c>
      <c r="E81" s="143">
        <v>454.77</v>
      </c>
      <c r="F81" s="111">
        <f t="shared" si="35"/>
        <v>909.54</v>
      </c>
      <c r="G81" s="112" t="s">
        <v>122</v>
      </c>
      <c r="H81" s="140"/>
      <c r="I81" s="142"/>
      <c r="J81" s="82" t="str">
        <f t="shared" si="25"/>
        <v/>
      </c>
      <c r="K81" s="130"/>
      <c r="L81" s="116" t="str">
        <f t="shared" si="36"/>
        <v/>
      </c>
      <c r="M81" s="130"/>
      <c r="N81" s="116" t="str">
        <f t="shared" si="37"/>
        <v/>
      </c>
      <c r="O81" s="130">
        <v>2</v>
      </c>
      <c r="P81" s="116">
        <f t="shared" si="38"/>
        <v>909.54</v>
      </c>
      <c r="Q81" s="130"/>
      <c r="R81" s="116" t="str">
        <f t="shared" si="39"/>
        <v/>
      </c>
      <c r="S81" s="130"/>
      <c r="T81" s="131" t="str">
        <f t="shared" si="40"/>
        <v/>
      </c>
      <c r="U81" s="130"/>
      <c r="V81" s="131" t="str">
        <f t="shared" si="41"/>
        <v/>
      </c>
      <c r="W81" s="130"/>
      <c r="X81" s="131" t="str">
        <f t="shared" si="40"/>
        <v/>
      </c>
      <c r="Y81" s="82"/>
      <c r="Z81" s="132" t="str">
        <f t="shared" si="42"/>
        <v/>
      </c>
      <c r="AA81" s="119" t="str">
        <f t="shared" si="28"/>
        <v/>
      </c>
      <c r="AB81" s="119" t="str">
        <f t="shared" si="29"/>
        <v/>
      </c>
      <c r="AC81" s="119" t="str">
        <f t="shared" si="30"/>
        <v/>
      </c>
      <c r="AD81" s="133" t="str">
        <f t="shared" si="43"/>
        <v/>
      </c>
      <c r="AE81" s="82" t="str">
        <f t="shared" si="26"/>
        <v/>
      </c>
      <c r="AF81" s="134" t="str">
        <f t="shared" si="31"/>
        <v/>
      </c>
      <c r="AG81" s="119" t="str">
        <f t="shared" si="32"/>
        <v/>
      </c>
      <c r="AH81" s="119">
        <f t="shared" si="33"/>
        <v>909.54</v>
      </c>
      <c r="AI81" s="119" t="str">
        <f t="shared" si="34"/>
        <v/>
      </c>
      <c r="AJ81" s="135" t="str">
        <f t="shared" si="27"/>
        <v/>
      </c>
      <c r="AK81" s="82"/>
      <c r="AL81" s="82"/>
      <c r="AM81" s="82"/>
      <c r="AN81" s="82"/>
      <c r="AO81" s="82"/>
      <c r="AP81" s="82"/>
      <c r="AQ81" s="82"/>
      <c r="AR81" s="82"/>
      <c r="AS81" s="82"/>
      <c r="AT81" s="82"/>
    </row>
    <row r="82" spans="1:46" ht="12" customHeight="1" x14ac:dyDescent="0.25">
      <c r="A82" s="76"/>
      <c r="B82" s="127" t="s">
        <v>275</v>
      </c>
      <c r="C82" s="108" t="s">
        <v>276</v>
      </c>
      <c r="D82" s="109">
        <f t="shared" si="24"/>
        <v>1</v>
      </c>
      <c r="E82" s="143">
        <v>709.47</v>
      </c>
      <c r="F82" s="111">
        <f t="shared" si="35"/>
        <v>709.47</v>
      </c>
      <c r="G82" s="112" t="s">
        <v>122</v>
      </c>
      <c r="H82" s="140"/>
      <c r="I82" s="142"/>
      <c r="J82" s="82" t="str">
        <f t="shared" si="25"/>
        <v/>
      </c>
      <c r="K82" s="130"/>
      <c r="L82" s="116" t="str">
        <f t="shared" si="36"/>
        <v/>
      </c>
      <c r="M82" s="130"/>
      <c r="N82" s="116" t="str">
        <f t="shared" si="37"/>
        <v/>
      </c>
      <c r="O82" s="130"/>
      <c r="P82" s="116" t="str">
        <f t="shared" si="38"/>
        <v/>
      </c>
      <c r="Q82" s="130"/>
      <c r="R82" s="116" t="str">
        <f t="shared" si="39"/>
        <v/>
      </c>
      <c r="S82" s="130">
        <v>1</v>
      </c>
      <c r="T82" s="131">
        <f t="shared" si="40"/>
        <v>709.47</v>
      </c>
      <c r="U82" s="130"/>
      <c r="V82" s="131" t="str">
        <f t="shared" si="41"/>
        <v/>
      </c>
      <c r="W82" s="130"/>
      <c r="X82" s="131" t="str">
        <f t="shared" si="40"/>
        <v/>
      </c>
      <c r="Y82" s="82"/>
      <c r="Z82" s="132">
        <f t="shared" si="42"/>
        <v>124.1409240224872</v>
      </c>
      <c r="AA82" s="119">
        <f t="shared" si="28"/>
        <v>93.513861272400192</v>
      </c>
      <c r="AB82" s="119">
        <f t="shared" si="29"/>
        <v>285.85071457011799</v>
      </c>
      <c r="AC82" s="119">
        <f t="shared" si="30"/>
        <v>205.96450013499469</v>
      </c>
      <c r="AD82" s="133">
        <f t="shared" si="43"/>
        <v>0</v>
      </c>
      <c r="AE82" s="82" t="str">
        <f t="shared" si="26"/>
        <v/>
      </c>
      <c r="AF82" s="134">
        <f t="shared" si="31"/>
        <v>124.1409240224872</v>
      </c>
      <c r="AG82" s="119">
        <f t="shared" si="32"/>
        <v>93.513861272400192</v>
      </c>
      <c r="AH82" s="119">
        <f t="shared" si="33"/>
        <v>285.85071457011799</v>
      </c>
      <c r="AI82" s="119">
        <f t="shared" si="34"/>
        <v>205.96450013499469</v>
      </c>
      <c r="AJ82" s="135" t="str">
        <f t="shared" si="27"/>
        <v/>
      </c>
      <c r="AK82" s="82"/>
      <c r="AL82" s="82"/>
      <c r="AM82" s="82"/>
      <c r="AN82" s="82"/>
      <c r="AO82" s="82"/>
      <c r="AP82" s="82"/>
      <c r="AQ82" s="82"/>
      <c r="AR82" s="82"/>
      <c r="AS82" s="82"/>
      <c r="AT82" s="82"/>
    </row>
    <row r="83" spans="1:46" ht="12" customHeight="1" x14ac:dyDescent="0.25">
      <c r="A83" s="76"/>
      <c r="B83" s="127" t="s">
        <v>277</v>
      </c>
      <c r="C83" s="144" t="s">
        <v>278</v>
      </c>
      <c r="D83" s="109">
        <f t="shared" si="24"/>
        <v>81</v>
      </c>
      <c r="E83" s="143">
        <v>135.69</v>
      </c>
      <c r="F83" s="111">
        <f t="shared" si="35"/>
        <v>10990.89</v>
      </c>
      <c r="G83" s="112" t="s">
        <v>122</v>
      </c>
      <c r="H83" s="140"/>
      <c r="I83" s="142"/>
      <c r="J83" s="82" t="str">
        <f t="shared" si="25"/>
        <v/>
      </c>
      <c r="K83" s="130"/>
      <c r="L83" s="116" t="str">
        <f t="shared" si="36"/>
        <v/>
      </c>
      <c r="M83" s="130">
        <v>15</v>
      </c>
      <c r="N83" s="116">
        <f t="shared" si="37"/>
        <v>2035.35</v>
      </c>
      <c r="O83" s="130">
        <v>35</v>
      </c>
      <c r="P83" s="116">
        <f t="shared" si="38"/>
        <v>4749.1499999999996</v>
      </c>
      <c r="Q83" s="130">
        <v>29</v>
      </c>
      <c r="R83" s="116">
        <f t="shared" si="39"/>
        <v>3935.0099999999998</v>
      </c>
      <c r="S83" s="130"/>
      <c r="T83" s="131" t="str">
        <f t="shared" si="40"/>
        <v/>
      </c>
      <c r="U83" s="130">
        <v>2</v>
      </c>
      <c r="V83" s="131">
        <f t="shared" si="41"/>
        <v>271.38</v>
      </c>
      <c r="W83" s="130"/>
      <c r="X83" s="131" t="str">
        <f t="shared" si="40"/>
        <v/>
      </c>
      <c r="Y83" s="82"/>
      <c r="Z83" s="132" t="str">
        <f t="shared" si="42"/>
        <v/>
      </c>
      <c r="AA83" s="119">
        <f t="shared" si="28"/>
        <v>43.356451462320535</v>
      </c>
      <c r="AB83" s="119">
        <f t="shared" si="29"/>
        <v>132.53086187541257</v>
      </c>
      <c r="AC83" s="119">
        <f t="shared" si="30"/>
        <v>95.492686662266919</v>
      </c>
      <c r="AD83" s="133" t="str">
        <f t="shared" si="43"/>
        <v/>
      </c>
      <c r="AE83" s="82" t="str">
        <f t="shared" si="26"/>
        <v/>
      </c>
      <c r="AF83" s="134" t="str">
        <f t="shared" si="31"/>
        <v/>
      </c>
      <c r="AG83" s="119">
        <f t="shared" si="32"/>
        <v>2078.7064514623203</v>
      </c>
      <c r="AH83" s="119">
        <f t="shared" si="33"/>
        <v>4881.6808618754121</v>
      </c>
      <c r="AI83" s="119">
        <f t="shared" si="34"/>
        <v>4030.5026866622666</v>
      </c>
      <c r="AJ83" s="135" t="str">
        <f t="shared" si="27"/>
        <v/>
      </c>
      <c r="AK83" s="82"/>
      <c r="AL83" s="82"/>
      <c r="AM83" s="82"/>
      <c r="AN83" s="82"/>
      <c r="AO83" s="82"/>
      <c r="AP83" s="82"/>
      <c r="AQ83" s="82"/>
      <c r="AR83" s="82"/>
      <c r="AS83" s="82"/>
      <c r="AT83" s="82"/>
    </row>
    <row r="84" spans="1:46" ht="12" customHeight="1" x14ac:dyDescent="0.25">
      <c r="A84" s="76"/>
      <c r="B84" s="127" t="s">
        <v>279</v>
      </c>
      <c r="C84" s="108" t="s">
        <v>280</v>
      </c>
      <c r="D84" s="109">
        <f t="shared" si="24"/>
        <v>3</v>
      </c>
      <c r="E84" s="143">
        <v>169.77</v>
      </c>
      <c r="F84" s="111">
        <f t="shared" si="35"/>
        <v>509.31000000000006</v>
      </c>
      <c r="G84" s="112" t="s">
        <v>122</v>
      </c>
      <c r="H84" s="140"/>
      <c r="I84" s="142"/>
      <c r="J84" s="82" t="str">
        <f t="shared" si="25"/>
        <v/>
      </c>
      <c r="K84" s="130"/>
      <c r="L84" s="116" t="str">
        <f t="shared" si="36"/>
        <v/>
      </c>
      <c r="M84" s="130"/>
      <c r="N84" s="116" t="str">
        <f t="shared" si="37"/>
        <v/>
      </c>
      <c r="O84" s="130">
        <v>2</v>
      </c>
      <c r="P84" s="116">
        <f t="shared" si="38"/>
        <v>339.54</v>
      </c>
      <c r="Q84" s="130"/>
      <c r="R84" s="116" t="str">
        <f t="shared" si="39"/>
        <v/>
      </c>
      <c r="S84" s="130"/>
      <c r="T84" s="131" t="str">
        <f t="shared" si="40"/>
        <v/>
      </c>
      <c r="U84" s="130">
        <v>1</v>
      </c>
      <c r="V84" s="131">
        <f t="shared" si="41"/>
        <v>169.77</v>
      </c>
      <c r="W84" s="130"/>
      <c r="X84" s="131" t="str">
        <f t="shared" si="40"/>
        <v/>
      </c>
      <c r="Y84" s="82"/>
      <c r="Z84" s="132" t="str">
        <f t="shared" si="42"/>
        <v/>
      </c>
      <c r="AA84" s="119">
        <f t="shared" si="28"/>
        <v>27.122944818181729</v>
      </c>
      <c r="AB84" s="119">
        <f t="shared" si="29"/>
        <v>82.908705212575697</v>
      </c>
      <c r="AC84" s="119">
        <f t="shared" si="30"/>
        <v>59.738349969242599</v>
      </c>
      <c r="AD84" s="133" t="str">
        <f t="shared" si="43"/>
        <v/>
      </c>
      <c r="AE84" s="82" t="str">
        <f t="shared" si="26"/>
        <v/>
      </c>
      <c r="AF84" s="134" t="str">
        <f t="shared" si="31"/>
        <v/>
      </c>
      <c r="AG84" s="119">
        <f t="shared" si="32"/>
        <v>27.122944818181729</v>
      </c>
      <c r="AH84" s="119">
        <f t="shared" si="33"/>
        <v>422.4487052125757</v>
      </c>
      <c r="AI84" s="119">
        <f t="shared" si="34"/>
        <v>59.738349969242599</v>
      </c>
      <c r="AJ84" s="135" t="str">
        <f t="shared" si="27"/>
        <v/>
      </c>
      <c r="AK84" s="82"/>
      <c r="AL84" s="82"/>
      <c r="AM84" s="82"/>
      <c r="AN84" s="82"/>
      <c r="AO84" s="82"/>
      <c r="AP84" s="82"/>
      <c r="AQ84" s="82"/>
      <c r="AR84" s="82"/>
      <c r="AS84" s="82"/>
      <c r="AT84" s="82"/>
    </row>
    <row r="85" spans="1:46" ht="12" customHeight="1" x14ac:dyDescent="0.25">
      <c r="A85" s="76"/>
      <c r="B85" s="127" t="s">
        <v>281</v>
      </c>
      <c r="C85" s="108" t="s">
        <v>282</v>
      </c>
      <c r="D85" s="109">
        <f t="shared" si="24"/>
        <v>2</v>
      </c>
      <c r="E85" s="143">
        <v>151.76</v>
      </c>
      <c r="F85" s="111">
        <f t="shared" si="35"/>
        <v>303.52</v>
      </c>
      <c r="G85" s="112" t="s">
        <v>122</v>
      </c>
      <c r="H85" s="140"/>
      <c r="I85" s="142"/>
      <c r="J85" s="82" t="str">
        <f t="shared" si="25"/>
        <v/>
      </c>
      <c r="K85" s="130"/>
      <c r="L85" s="116" t="str">
        <f t="shared" si="36"/>
        <v/>
      </c>
      <c r="M85" s="130"/>
      <c r="N85" s="116" t="str">
        <f t="shared" si="37"/>
        <v/>
      </c>
      <c r="O85" s="130"/>
      <c r="P85" s="116" t="str">
        <f t="shared" si="38"/>
        <v/>
      </c>
      <c r="Q85" s="130"/>
      <c r="R85" s="116" t="str">
        <f t="shared" si="39"/>
        <v/>
      </c>
      <c r="S85" s="130">
        <v>2</v>
      </c>
      <c r="T85" s="131">
        <f t="shared" si="40"/>
        <v>303.52</v>
      </c>
      <c r="U85" s="130"/>
      <c r="V85" s="131" t="str">
        <f t="shared" si="41"/>
        <v/>
      </c>
      <c r="W85" s="130"/>
      <c r="X85" s="131" t="str">
        <f t="shared" si="40"/>
        <v/>
      </c>
      <c r="Y85" s="82"/>
      <c r="Z85" s="132">
        <f t="shared" si="42"/>
        <v>53.109015545837472</v>
      </c>
      <c r="AA85" s="119">
        <f t="shared" si="28"/>
        <v>40.006381063891219</v>
      </c>
      <c r="AB85" s="119">
        <f t="shared" si="29"/>
        <v>122.29045468634644</v>
      </c>
      <c r="AC85" s="119">
        <f t="shared" si="30"/>
        <v>88.114148703924869</v>
      </c>
      <c r="AD85" s="133">
        <f t="shared" si="43"/>
        <v>0</v>
      </c>
      <c r="AE85" s="82" t="str">
        <f t="shared" si="26"/>
        <v/>
      </c>
      <c r="AF85" s="134">
        <f t="shared" si="31"/>
        <v>53.109015545837472</v>
      </c>
      <c r="AG85" s="119">
        <f t="shared" si="32"/>
        <v>40.006381063891219</v>
      </c>
      <c r="AH85" s="119">
        <f t="shared" si="33"/>
        <v>122.29045468634644</v>
      </c>
      <c r="AI85" s="119">
        <f t="shared" si="34"/>
        <v>88.114148703924869</v>
      </c>
      <c r="AJ85" s="135" t="str">
        <f t="shared" si="27"/>
        <v/>
      </c>
      <c r="AK85" s="82"/>
      <c r="AL85" s="82"/>
      <c r="AM85" s="82"/>
      <c r="AN85" s="82"/>
      <c r="AO85" s="82"/>
      <c r="AP85" s="82"/>
      <c r="AQ85" s="82"/>
      <c r="AR85" s="82"/>
      <c r="AS85" s="82"/>
      <c r="AT85" s="82"/>
    </row>
    <row r="86" spans="1:46" ht="12" customHeight="1" x14ac:dyDescent="0.25">
      <c r="A86" s="76"/>
      <c r="B86" s="127" t="s">
        <v>283</v>
      </c>
      <c r="C86" s="108" t="s">
        <v>284</v>
      </c>
      <c r="D86" s="109">
        <f t="shared" si="24"/>
        <v>6</v>
      </c>
      <c r="E86" s="143">
        <v>169.81</v>
      </c>
      <c r="F86" s="111">
        <f t="shared" si="35"/>
        <v>1018.86</v>
      </c>
      <c r="G86" s="112" t="s">
        <v>122</v>
      </c>
      <c r="H86" s="140"/>
      <c r="I86" s="142"/>
      <c r="J86" s="82" t="str">
        <f t="shared" si="25"/>
        <v/>
      </c>
      <c r="K86" s="130"/>
      <c r="L86" s="116" t="str">
        <f t="shared" si="36"/>
        <v/>
      </c>
      <c r="M86" s="130"/>
      <c r="N86" s="116" t="str">
        <f t="shared" si="37"/>
        <v/>
      </c>
      <c r="O86" s="130"/>
      <c r="P86" s="116" t="str">
        <f t="shared" si="38"/>
        <v/>
      </c>
      <c r="Q86" s="130"/>
      <c r="R86" s="116" t="str">
        <f t="shared" si="39"/>
        <v/>
      </c>
      <c r="S86" s="130">
        <v>6</v>
      </c>
      <c r="T86" s="131">
        <f t="shared" si="40"/>
        <v>1018.86</v>
      </c>
      <c r="U86" s="130"/>
      <c r="V86" s="131" t="str">
        <f t="shared" si="41"/>
        <v/>
      </c>
      <c r="W86" s="130"/>
      <c r="X86" s="131" t="str">
        <f t="shared" si="40"/>
        <v/>
      </c>
      <c r="Y86" s="82"/>
      <c r="Z86" s="132">
        <f t="shared" si="42"/>
        <v>178.27705449074844</v>
      </c>
      <c r="AA86" s="119">
        <f t="shared" si="28"/>
        <v>134.2939556232084</v>
      </c>
      <c r="AB86" s="119">
        <f t="shared" si="29"/>
        <v>410.50623570680989</v>
      </c>
      <c r="AC86" s="119">
        <f t="shared" si="30"/>
        <v>295.78275417923334</v>
      </c>
      <c r="AD86" s="133">
        <f t="shared" si="43"/>
        <v>0</v>
      </c>
      <c r="AE86" s="82" t="str">
        <f t="shared" si="26"/>
        <v/>
      </c>
      <c r="AF86" s="134">
        <f t="shared" si="31"/>
        <v>178.27705449074844</v>
      </c>
      <c r="AG86" s="119">
        <f t="shared" si="32"/>
        <v>134.2939556232084</v>
      </c>
      <c r="AH86" s="119">
        <f t="shared" si="33"/>
        <v>410.50623570680989</v>
      </c>
      <c r="AI86" s="119">
        <f t="shared" si="34"/>
        <v>295.78275417923334</v>
      </c>
      <c r="AJ86" s="135" t="str">
        <f t="shared" si="27"/>
        <v/>
      </c>
      <c r="AK86" s="82"/>
      <c r="AL86" s="82"/>
      <c r="AM86" s="82"/>
      <c r="AN86" s="82"/>
      <c r="AO86" s="82"/>
      <c r="AP86" s="82"/>
      <c r="AQ86" s="82"/>
      <c r="AR86" s="82"/>
      <c r="AS86" s="82"/>
      <c r="AT86" s="82"/>
    </row>
    <row r="87" spans="1:46" ht="12" customHeight="1" x14ac:dyDescent="0.25">
      <c r="A87" s="76"/>
      <c r="B87" s="127" t="s">
        <v>285</v>
      </c>
      <c r="C87" s="108" t="s">
        <v>284</v>
      </c>
      <c r="D87" s="109">
        <f t="shared" si="24"/>
        <v>4</v>
      </c>
      <c r="E87" s="143">
        <v>155.68</v>
      </c>
      <c r="F87" s="111">
        <f t="shared" si="35"/>
        <v>622.72</v>
      </c>
      <c r="G87" s="112" t="s">
        <v>122</v>
      </c>
      <c r="H87" s="140"/>
      <c r="I87" s="142"/>
      <c r="J87" s="82" t="str">
        <f t="shared" si="25"/>
        <v/>
      </c>
      <c r="K87" s="130"/>
      <c r="L87" s="116" t="str">
        <f t="shared" si="36"/>
        <v/>
      </c>
      <c r="M87" s="130"/>
      <c r="N87" s="116" t="str">
        <f t="shared" si="37"/>
        <v/>
      </c>
      <c r="O87" s="130"/>
      <c r="P87" s="116" t="str">
        <f t="shared" si="38"/>
        <v/>
      </c>
      <c r="Q87" s="130"/>
      <c r="R87" s="116" t="str">
        <f t="shared" si="39"/>
        <v/>
      </c>
      <c r="S87" s="130">
        <v>4</v>
      </c>
      <c r="T87" s="131">
        <f t="shared" si="40"/>
        <v>622.72</v>
      </c>
      <c r="U87" s="130"/>
      <c r="V87" s="131" t="str">
        <f t="shared" si="41"/>
        <v/>
      </c>
      <c r="W87" s="130"/>
      <c r="X87" s="131" t="str">
        <f t="shared" si="40"/>
        <v/>
      </c>
      <c r="Y87" s="82"/>
      <c r="Z87" s="132">
        <f t="shared" si="42"/>
        <v>108.96167027116472</v>
      </c>
      <c r="AA87" s="119">
        <f t="shared" si="28"/>
        <v>82.079512441046205</v>
      </c>
      <c r="AB87" s="119">
        <f t="shared" si="29"/>
        <v>250.89849743767019</v>
      </c>
      <c r="AC87" s="119">
        <f t="shared" si="30"/>
        <v>180.78031985011896</v>
      </c>
      <c r="AD87" s="133">
        <f t="shared" si="43"/>
        <v>0</v>
      </c>
      <c r="AE87" s="82" t="str">
        <f t="shared" si="26"/>
        <v/>
      </c>
      <c r="AF87" s="134">
        <f t="shared" si="31"/>
        <v>108.96167027116472</v>
      </c>
      <c r="AG87" s="119">
        <f t="shared" si="32"/>
        <v>82.079512441046205</v>
      </c>
      <c r="AH87" s="119">
        <f t="shared" si="33"/>
        <v>250.89849743767019</v>
      </c>
      <c r="AI87" s="119">
        <f t="shared" si="34"/>
        <v>180.78031985011896</v>
      </c>
      <c r="AJ87" s="135" t="str">
        <f t="shared" si="27"/>
        <v/>
      </c>
      <c r="AK87" s="82"/>
      <c r="AL87" s="82"/>
      <c r="AM87" s="82"/>
      <c r="AN87" s="82"/>
      <c r="AO87" s="82"/>
      <c r="AP87" s="82"/>
      <c r="AQ87" s="82"/>
      <c r="AR87" s="82"/>
      <c r="AS87" s="82"/>
      <c r="AT87" s="82"/>
    </row>
    <row r="88" spans="1:46" ht="12" customHeight="1" x14ac:dyDescent="0.25">
      <c r="A88" s="76"/>
      <c r="B88" s="127" t="s">
        <v>286</v>
      </c>
      <c r="C88" s="108" t="s">
        <v>287</v>
      </c>
      <c r="D88" s="109">
        <f t="shared" si="24"/>
        <v>5</v>
      </c>
      <c r="E88" s="143">
        <v>490.87</v>
      </c>
      <c r="F88" s="111">
        <f t="shared" si="35"/>
        <v>2454.35</v>
      </c>
      <c r="G88" s="112" t="s">
        <v>122</v>
      </c>
      <c r="H88" s="140"/>
      <c r="I88" s="142"/>
      <c r="J88" s="82" t="str">
        <f t="shared" si="25"/>
        <v/>
      </c>
      <c r="K88" s="130"/>
      <c r="L88" s="116" t="str">
        <f t="shared" si="36"/>
        <v/>
      </c>
      <c r="M88" s="130"/>
      <c r="N88" s="116" t="str">
        <f t="shared" si="37"/>
        <v/>
      </c>
      <c r="O88" s="130"/>
      <c r="P88" s="116" t="str">
        <f t="shared" si="38"/>
        <v/>
      </c>
      <c r="Q88" s="130"/>
      <c r="R88" s="116" t="str">
        <f t="shared" si="39"/>
        <v/>
      </c>
      <c r="S88" s="130">
        <v>5</v>
      </c>
      <c r="T88" s="131">
        <f t="shared" si="40"/>
        <v>2454.35</v>
      </c>
      <c r="U88" s="130"/>
      <c r="V88" s="131" t="str">
        <f t="shared" si="41"/>
        <v/>
      </c>
      <c r="W88" s="130"/>
      <c r="X88" s="131" t="str">
        <f t="shared" si="40"/>
        <v/>
      </c>
      <c r="Y88" s="82"/>
      <c r="Z88" s="132">
        <f t="shared" si="42"/>
        <v>429.45477169519705</v>
      </c>
      <c r="AA88" s="119">
        <f t="shared" si="28"/>
        <v>323.50310148972528</v>
      </c>
      <c r="AB88" s="119">
        <f t="shared" si="29"/>
        <v>988.87578235185288</v>
      </c>
      <c r="AC88" s="119">
        <f t="shared" si="30"/>
        <v>712.51634446322487</v>
      </c>
      <c r="AD88" s="133">
        <f t="shared" si="43"/>
        <v>0</v>
      </c>
      <c r="AE88" s="82" t="str">
        <f t="shared" si="26"/>
        <v/>
      </c>
      <c r="AF88" s="134">
        <f t="shared" si="31"/>
        <v>429.45477169519705</v>
      </c>
      <c r="AG88" s="119">
        <f t="shared" si="32"/>
        <v>323.50310148972528</v>
      </c>
      <c r="AH88" s="119">
        <f t="shared" si="33"/>
        <v>988.87578235185288</v>
      </c>
      <c r="AI88" s="119">
        <f t="shared" si="34"/>
        <v>712.51634446322487</v>
      </c>
      <c r="AJ88" s="135" t="str">
        <f t="shared" si="27"/>
        <v/>
      </c>
      <c r="AK88" s="82"/>
      <c r="AL88" s="82"/>
      <c r="AM88" s="82"/>
      <c r="AN88" s="82"/>
      <c r="AO88" s="82"/>
      <c r="AP88" s="82"/>
      <c r="AQ88" s="82"/>
      <c r="AR88" s="82"/>
      <c r="AS88" s="82"/>
      <c r="AT88" s="82"/>
    </row>
    <row r="89" spans="1:46" ht="12" customHeight="1" x14ac:dyDescent="0.25">
      <c r="A89" s="76"/>
      <c r="B89" s="127" t="s">
        <v>288</v>
      </c>
      <c r="C89" s="108" t="s">
        <v>289</v>
      </c>
      <c r="D89" s="109">
        <f t="shared" si="24"/>
        <v>7</v>
      </c>
      <c r="E89" s="143">
        <v>499.16</v>
      </c>
      <c r="F89" s="111">
        <f t="shared" si="35"/>
        <v>3494.1200000000003</v>
      </c>
      <c r="G89" s="112" t="s">
        <v>122</v>
      </c>
      <c r="H89" s="140"/>
      <c r="I89" s="142"/>
      <c r="J89" s="82" t="str">
        <f t="shared" si="25"/>
        <v/>
      </c>
      <c r="K89" s="130">
        <v>2</v>
      </c>
      <c r="L89" s="116">
        <f t="shared" si="36"/>
        <v>998.32</v>
      </c>
      <c r="M89" s="130">
        <v>1</v>
      </c>
      <c r="N89" s="116">
        <f t="shared" si="37"/>
        <v>499.16</v>
      </c>
      <c r="O89" s="130">
        <v>2</v>
      </c>
      <c r="P89" s="116">
        <f t="shared" si="38"/>
        <v>998.32</v>
      </c>
      <c r="Q89" s="130">
        <v>1</v>
      </c>
      <c r="R89" s="116">
        <f t="shared" si="39"/>
        <v>499.16</v>
      </c>
      <c r="S89" s="130">
        <v>1</v>
      </c>
      <c r="T89" s="131">
        <f t="shared" si="40"/>
        <v>499.16</v>
      </c>
      <c r="U89" s="130"/>
      <c r="V89" s="131" t="str">
        <f t="shared" si="41"/>
        <v/>
      </c>
      <c r="W89" s="130"/>
      <c r="X89" s="131" t="str">
        <f t="shared" si="40"/>
        <v/>
      </c>
      <c r="Y89" s="82"/>
      <c r="Z89" s="132">
        <f t="shared" si="42"/>
        <v>87.341513573603834</v>
      </c>
      <c r="AA89" s="119">
        <f t="shared" si="28"/>
        <v>65.793309079638718</v>
      </c>
      <c r="AB89" s="119">
        <f t="shared" si="29"/>
        <v>201.11525883380565</v>
      </c>
      <c r="AC89" s="119">
        <f t="shared" si="30"/>
        <v>144.90991851295183</v>
      </c>
      <c r="AD89" s="133">
        <f t="shared" si="43"/>
        <v>0</v>
      </c>
      <c r="AE89" s="82" t="str">
        <f t="shared" si="26"/>
        <v/>
      </c>
      <c r="AF89" s="134">
        <f t="shared" si="31"/>
        <v>1085.6615135736038</v>
      </c>
      <c r="AG89" s="119">
        <f t="shared" si="32"/>
        <v>564.95330907963876</v>
      </c>
      <c r="AH89" s="119">
        <f t="shared" si="33"/>
        <v>1199.4352588338056</v>
      </c>
      <c r="AI89" s="119">
        <f t="shared" si="34"/>
        <v>644.06991851295186</v>
      </c>
      <c r="AJ89" s="135" t="str">
        <f t="shared" si="27"/>
        <v/>
      </c>
      <c r="AK89" s="82"/>
      <c r="AL89" s="82"/>
      <c r="AM89" s="82"/>
      <c r="AN89" s="82"/>
      <c r="AO89" s="82"/>
      <c r="AP89" s="82"/>
      <c r="AQ89" s="82"/>
      <c r="AR89" s="82"/>
      <c r="AS89" s="82"/>
      <c r="AT89" s="82"/>
    </row>
    <row r="90" spans="1:46" ht="12" customHeight="1" x14ac:dyDescent="0.25">
      <c r="A90" s="76"/>
      <c r="B90" s="127" t="s">
        <v>290</v>
      </c>
      <c r="C90" s="108" t="s">
        <v>291</v>
      </c>
      <c r="D90" s="109">
        <f t="shared" si="24"/>
        <v>12</v>
      </c>
      <c r="E90" s="149">
        <v>351.5</v>
      </c>
      <c r="F90" s="111">
        <f t="shared" si="35"/>
        <v>4218</v>
      </c>
      <c r="G90" s="112" t="s">
        <v>122</v>
      </c>
      <c r="H90" s="140"/>
      <c r="I90" s="142"/>
      <c r="J90" s="82" t="str">
        <f t="shared" si="25"/>
        <v/>
      </c>
      <c r="K90" s="130">
        <v>1</v>
      </c>
      <c r="L90" s="116">
        <f t="shared" si="36"/>
        <v>351.5</v>
      </c>
      <c r="M90" s="130">
        <v>2</v>
      </c>
      <c r="N90" s="116">
        <f t="shared" si="37"/>
        <v>703</v>
      </c>
      <c r="O90" s="130">
        <v>4</v>
      </c>
      <c r="P90" s="116">
        <f t="shared" si="38"/>
        <v>1406</v>
      </c>
      <c r="Q90" s="130">
        <v>5</v>
      </c>
      <c r="R90" s="116">
        <f t="shared" si="39"/>
        <v>1757.5</v>
      </c>
      <c r="S90" s="130"/>
      <c r="T90" s="131" t="str">
        <f t="shared" si="40"/>
        <v/>
      </c>
      <c r="U90" s="130"/>
      <c r="V90" s="131" t="str">
        <f t="shared" si="41"/>
        <v/>
      </c>
      <c r="W90" s="130"/>
      <c r="X90" s="131" t="str">
        <f t="shared" si="40"/>
        <v/>
      </c>
      <c r="Y90" s="82"/>
      <c r="Z90" s="132" t="str">
        <f t="shared" si="42"/>
        <v/>
      </c>
      <c r="AA90" s="119" t="str">
        <f t="shared" si="28"/>
        <v/>
      </c>
      <c r="AB90" s="119" t="str">
        <f t="shared" si="29"/>
        <v/>
      </c>
      <c r="AC90" s="119" t="str">
        <f t="shared" si="30"/>
        <v/>
      </c>
      <c r="AD90" s="133" t="str">
        <f t="shared" si="43"/>
        <v/>
      </c>
      <c r="AE90" s="82" t="str">
        <f t="shared" si="26"/>
        <v/>
      </c>
      <c r="AF90" s="134">
        <f t="shared" si="31"/>
        <v>351.5</v>
      </c>
      <c r="AG90" s="119">
        <f t="shared" si="32"/>
        <v>703</v>
      </c>
      <c r="AH90" s="119">
        <f t="shared" si="33"/>
        <v>1406</v>
      </c>
      <c r="AI90" s="119">
        <f t="shared" si="34"/>
        <v>1757.5</v>
      </c>
      <c r="AJ90" s="135" t="str">
        <f t="shared" si="27"/>
        <v/>
      </c>
      <c r="AK90" s="82"/>
      <c r="AL90" s="82"/>
      <c r="AM90" s="82"/>
      <c r="AN90" s="82"/>
      <c r="AO90" s="82"/>
      <c r="AP90" s="82"/>
      <c r="AQ90" s="82"/>
      <c r="AR90" s="82"/>
      <c r="AS90" s="82"/>
      <c r="AT90" s="82"/>
    </row>
    <row r="91" spans="1:46" ht="12" customHeight="1" x14ac:dyDescent="0.25">
      <c r="A91" s="76"/>
      <c r="B91" s="127" t="s">
        <v>292</v>
      </c>
      <c r="C91" s="108" t="s">
        <v>293</v>
      </c>
      <c r="D91" s="109">
        <f t="shared" si="24"/>
        <v>4</v>
      </c>
      <c r="E91" s="149">
        <v>188.89</v>
      </c>
      <c r="F91" s="111">
        <f t="shared" si="35"/>
        <v>755.56</v>
      </c>
      <c r="G91" s="112" t="s">
        <v>122</v>
      </c>
      <c r="H91" s="140"/>
      <c r="I91" s="142"/>
      <c r="J91" s="82" t="str">
        <f t="shared" si="25"/>
        <v/>
      </c>
      <c r="K91" s="130">
        <v>4</v>
      </c>
      <c r="L91" s="116">
        <f t="shared" si="36"/>
        <v>755.56</v>
      </c>
      <c r="M91" s="130"/>
      <c r="N91" s="116" t="str">
        <f t="shared" si="37"/>
        <v/>
      </c>
      <c r="O91" s="130"/>
      <c r="P91" s="116" t="str">
        <f t="shared" si="38"/>
        <v/>
      </c>
      <c r="Q91" s="130"/>
      <c r="R91" s="116" t="str">
        <f t="shared" si="39"/>
        <v/>
      </c>
      <c r="S91" s="130"/>
      <c r="T91" s="131" t="str">
        <f t="shared" si="40"/>
        <v/>
      </c>
      <c r="U91" s="130"/>
      <c r="V91" s="131" t="str">
        <f t="shared" si="41"/>
        <v/>
      </c>
      <c r="W91" s="130"/>
      <c r="X91" s="131" t="str">
        <f t="shared" si="40"/>
        <v/>
      </c>
      <c r="Y91" s="82"/>
      <c r="Z91" s="132" t="str">
        <f t="shared" si="42"/>
        <v/>
      </c>
      <c r="AA91" s="119" t="str">
        <f t="shared" si="28"/>
        <v/>
      </c>
      <c r="AB91" s="119" t="str">
        <f t="shared" si="29"/>
        <v/>
      </c>
      <c r="AC91" s="119" t="str">
        <f t="shared" si="30"/>
        <v/>
      </c>
      <c r="AD91" s="133" t="str">
        <f t="shared" si="43"/>
        <v/>
      </c>
      <c r="AE91" s="82" t="str">
        <f t="shared" si="26"/>
        <v/>
      </c>
      <c r="AF91" s="134">
        <f t="shared" si="31"/>
        <v>755.56</v>
      </c>
      <c r="AG91" s="119" t="str">
        <f t="shared" si="32"/>
        <v/>
      </c>
      <c r="AH91" s="119" t="str">
        <f t="shared" si="33"/>
        <v/>
      </c>
      <c r="AI91" s="119" t="str">
        <f t="shared" si="34"/>
        <v/>
      </c>
      <c r="AJ91" s="135" t="str">
        <f t="shared" si="27"/>
        <v/>
      </c>
      <c r="AK91" s="82"/>
      <c r="AL91" s="82"/>
      <c r="AM91" s="82"/>
      <c r="AN91" s="82"/>
      <c r="AO91" s="82"/>
      <c r="AP91" s="82"/>
      <c r="AQ91" s="82"/>
      <c r="AR91" s="82"/>
      <c r="AS91" s="82"/>
      <c r="AT91" s="82"/>
    </row>
    <row r="92" spans="1:46" ht="12" customHeight="1" x14ac:dyDescent="0.25">
      <c r="A92" s="76"/>
      <c r="B92" s="127" t="s">
        <v>294</v>
      </c>
      <c r="C92" s="144" t="s">
        <v>295</v>
      </c>
      <c r="D92" s="109">
        <f t="shared" si="24"/>
        <v>93</v>
      </c>
      <c r="E92" s="149">
        <v>129.75</v>
      </c>
      <c r="F92" s="111">
        <f t="shared" si="35"/>
        <v>12066.75</v>
      </c>
      <c r="G92" s="112" t="s">
        <v>122</v>
      </c>
      <c r="H92" s="140"/>
      <c r="I92" s="142"/>
      <c r="J92" s="82" t="str">
        <f t="shared" si="25"/>
        <v/>
      </c>
      <c r="K92" s="130">
        <v>6</v>
      </c>
      <c r="L92" s="116">
        <f t="shared" si="36"/>
        <v>778.5</v>
      </c>
      <c r="M92" s="130">
        <v>13</v>
      </c>
      <c r="N92" s="116">
        <f t="shared" si="37"/>
        <v>1686.75</v>
      </c>
      <c r="O92" s="130">
        <v>52</v>
      </c>
      <c r="P92" s="116">
        <f t="shared" si="38"/>
        <v>6747</v>
      </c>
      <c r="Q92" s="130">
        <v>22</v>
      </c>
      <c r="R92" s="116">
        <f t="shared" si="39"/>
        <v>2854.5</v>
      </c>
      <c r="S92" s="130"/>
      <c r="T92" s="131" t="str">
        <f t="shared" si="40"/>
        <v/>
      </c>
      <c r="U92" s="130"/>
      <c r="V92" s="131" t="str">
        <f t="shared" si="41"/>
        <v/>
      </c>
      <c r="W92" s="130"/>
      <c r="X92" s="131" t="str">
        <f t="shared" si="40"/>
        <v/>
      </c>
      <c r="Y92" s="82"/>
      <c r="Z92" s="132" t="str">
        <f t="shared" si="42"/>
        <v/>
      </c>
      <c r="AA92" s="119" t="str">
        <f t="shared" si="28"/>
        <v/>
      </c>
      <c r="AB92" s="119" t="str">
        <f t="shared" si="29"/>
        <v/>
      </c>
      <c r="AC92" s="119" t="str">
        <f t="shared" si="30"/>
        <v/>
      </c>
      <c r="AD92" s="133" t="str">
        <f t="shared" si="43"/>
        <v/>
      </c>
      <c r="AE92" s="82" t="str">
        <f t="shared" si="26"/>
        <v/>
      </c>
      <c r="AF92" s="134">
        <f t="shared" si="31"/>
        <v>778.5</v>
      </c>
      <c r="AG92" s="119">
        <f t="shared" si="32"/>
        <v>1686.75</v>
      </c>
      <c r="AH92" s="119">
        <f t="shared" si="33"/>
        <v>6747</v>
      </c>
      <c r="AI92" s="119">
        <f t="shared" si="34"/>
        <v>2854.5</v>
      </c>
      <c r="AJ92" s="135" t="str">
        <f t="shared" si="27"/>
        <v/>
      </c>
      <c r="AK92" s="82"/>
      <c r="AL92" s="82"/>
      <c r="AM92" s="82"/>
      <c r="AN92" s="82"/>
      <c r="AO92" s="82"/>
      <c r="AP92" s="82"/>
      <c r="AQ92" s="82"/>
      <c r="AR92" s="82"/>
      <c r="AS92" s="82"/>
      <c r="AT92" s="82"/>
    </row>
    <row r="93" spans="1:46" ht="12" customHeight="1" x14ac:dyDescent="0.25">
      <c r="A93" s="76"/>
      <c r="B93" s="127" t="s">
        <v>296</v>
      </c>
      <c r="C93" s="144" t="s">
        <v>297</v>
      </c>
      <c r="D93" s="109">
        <f t="shared" si="24"/>
        <v>43</v>
      </c>
      <c r="E93" s="149">
        <v>190.81</v>
      </c>
      <c r="F93" s="111">
        <f t="shared" si="35"/>
        <v>8204.83</v>
      </c>
      <c r="G93" s="112" t="s">
        <v>122</v>
      </c>
      <c r="H93" s="140"/>
      <c r="I93" s="142"/>
      <c r="J93" s="82" t="str">
        <f t="shared" si="25"/>
        <v/>
      </c>
      <c r="K93" s="130">
        <v>18</v>
      </c>
      <c r="L93" s="116">
        <f t="shared" si="36"/>
        <v>3434.58</v>
      </c>
      <c r="M93" s="130">
        <v>4</v>
      </c>
      <c r="N93" s="116">
        <f t="shared" si="37"/>
        <v>763.24</v>
      </c>
      <c r="O93" s="130">
        <v>10</v>
      </c>
      <c r="P93" s="116">
        <f t="shared" si="38"/>
        <v>1908.1</v>
      </c>
      <c r="Q93" s="130">
        <v>11</v>
      </c>
      <c r="R93" s="116">
        <f t="shared" si="39"/>
        <v>2098.91</v>
      </c>
      <c r="S93" s="130"/>
      <c r="T93" s="131" t="str">
        <f t="shared" si="40"/>
        <v/>
      </c>
      <c r="U93" s="130"/>
      <c r="V93" s="131" t="str">
        <f t="shared" si="41"/>
        <v/>
      </c>
      <c r="W93" s="130"/>
      <c r="X93" s="131" t="str">
        <f t="shared" si="40"/>
        <v/>
      </c>
      <c r="Y93" s="82"/>
      <c r="Z93" s="132" t="str">
        <f t="shared" si="42"/>
        <v/>
      </c>
      <c r="AA93" s="119" t="str">
        <f t="shared" si="28"/>
        <v/>
      </c>
      <c r="AB93" s="119" t="str">
        <f t="shared" si="29"/>
        <v/>
      </c>
      <c r="AC93" s="119" t="str">
        <f t="shared" si="30"/>
        <v/>
      </c>
      <c r="AD93" s="133" t="str">
        <f t="shared" si="43"/>
        <v/>
      </c>
      <c r="AE93" s="82" t="str">
        <f t="shared" si="26"/>
        <v/>
      </c>
      <c r="AF93" s="134">
        <f t="shared" si="31"/>
        <v>3434.58</v>
      </c>
      <c r="AG93" s="119">
        <f t="shared" si="32"/>
        <v>763.24</v>
      </c>
      <c r="AH93" s="119">
        <f t="shared" si="33"/>
        <v>1908.1</v>
      </c>
      <c r="AI93" s="119">
        <f t="shared" si="34"/>
        <v>2098.91</v>
      </c>
      <c r="AJ93" s="135" t="str">
        <f t="shared" si="27"/>
        <v/>
      </c>
      <c r="AK93" s="82"/>
      <c r="AL93" s="82"/>
      <c r="AM93" s="82"/>
      <c r="AN93" s="82"/>
      <c r="AO93" s="82"/>
      <c r="AP93" s="82"/>
      <c r="AQ93" s="82"/>
      <c r="AR93" s="82"/>
      <c r="AS93" s="82"/>
      <c r="AT93" s="82"/>
    </row>
    <row r="94" spans="1:46" ht="12" customHeight="1" x14ac:dyDescent="0.25">
      <c r="A94" s="76"/>
      <c r="B94" s="127" t="s">
        <v>298</v>
      </c>
      <c r="C94" s="144" t="s">
        <v>299</v>
      </c>
      <c r="D94" s="109">
        <f t="shared" si="24"/>
        <v>81</v>
      </c>
      <c r="E94" s="149">
        <v>223.03</v>
      </c>
      <c r="F94" s="111">
        <f t="shared" si="35"/>
        <v>18065.43</v>
      </c>
      <c r="G94" s="112" t="s">
        <v>122</v>
      </c>
      <c r="H94" s="140"/>
      <c r="I94" s="142"/>
      <c r="J94" s="82" t="str">
        <f t="shared" si="25"/>
        <v/>
      </c>
      <c r="K94" s="130">
        <v>5</v>
      </c>
      <c r="L94" s="116">
        <f t="shared" si="36"/>
        <v>1115.1500000000001</v>
      </c>
      <c r="M94" s="130">
        <v>13</v>
      </c>
      <c r="N94" s="116">
        <f t="shared" si="37"/>
        <v>2899.39</v>
      </c>
      <c r="O94" s="130">
        <v>45</v>
      </c>
      <c r="P94" s="116">
        <f t="shared" si="38"/>
        <v>10036.35</v>
      </c>
      <c r="Q94" s="130">
        <v>18</v>
      </c>
      <c r="R94" s="116">
        <f t="shared" si="39"/>
        <v>4014.54</v>
      </c>
      <c r="S94" s="130"/>
      <c r="T94" s="131" t="str">
        <f t="shared" si="40"/>
        <v/>
      </c>
      <c r="U94" s="130"/>
      <c r="V94" s="131" t="str">
        <f t="shared" si="41"/>
        <v/>
      </c>
      <c r="W94" s="130"/>
      <c r="X94" s="131" t="str">
        <f t="shared" si="40"/>
        <v/>
      </c>
      <c r="Y94" s="82"/>
      <c r="Z94" s="132" t="str">
        <f t="shared" si="42"/>
        <v/>
      </c>
      <c r="AA94" s="119" t="str">
        <f t="shared" si="28"/>
        <v/>
      </c>
      <c r="AB94" s="119" t="str">
        <f t="shared" si="29"/>
        <v/>
      </c>
      <c r="AC94" s="119" t="str">
        <f t="shared" si="30"/>
        <v/>
      </c>
      <c r="AD94" s="133" t="str">
        <f t="shared" si="43"/>
        <v/>
      </c>
      <c r="AE94" s="82" t="str">
        <f t="shared" si="26"/>
        <v/>
      </c>
      <c r="AF94" s="134">
        <f t="shared" si="31"/>
        <v>1115.1500000000001</v>
      </c>
      <c r="AG94" s="119">
        <f t="shared" si="32"/>
        <v>2899.39</v>
      </c>
      <c r="AH94" s="119">
        <f t="shared" si="33"/>
        <v>10036.35</v>
      </c>
      <c r="AI94" s="119">
        <f t="shared" si="34"/>
        <v>4014.54</v>
      </c>
      <c r="AJ94" s="135" t="str">
        <f t="shared" si="27"/>
        <v/>
      </c>
      <c r="AK94" s="82"/>
      <c r="AL94" s="82"/>
      <c r="AM94" s="82"/>
      <c r="AN94" s="82"/>
      <c r="AO94" s="82"/>
      <c r="AP94" s="82"/>
      <c r="AQ94" s="82"/>
      <c r="AR94" s="82"/>
      <c r="AS94" s="82"/>
      <c r="AT94" s="82"/>
    </row>
    <row r="95" spans="1:46" ht="12" customHeight="1" x14ac:dyDescent="0.25">
      <c r="A95" s="76"/>
      <c r="B95" s="127" t="s">
        <v>300</v>
      </c>
      <c r="C95" s="144" t="s">
        <v>301</v>
      </c>
      <c r="D95" s="109">
        <f t="shared" si="24"/>
        <v>37</v>
      </c>
      <c r="E95" s="149">
        <v>224.41</v>
      </c>
      <c r="F95" s="111">
        <f t="shared" si="35"/>
        <v>8303.17</v>
      </c>
      <c r="G95" s="112" t="s">
        <v>122</v>
      </c>
      <c r="H95" s="140"/>
      <c r="I95" s="142"/>
      <c r="J95" s="82" t="str">
        <f t="shared" si="25"/>
        <v/>
      </c>
      <c r="K95" s="130">
        <v>14</v>
      </c>
      <c r="L95" s="116">
        <f t="shared" si="36"/>
        <v>3141.74</v>
      </c>
      <c r="M95" s="130">
        <v>4</v>
      </c>
      <c r="N95" s="116">
        <f t="shared" si="37"/>
        <v>897.64</v>
      </c>
      <c r="O95" s="130">
        <v>8</v>
      </c>
      <c r="P95" s="116">
        <f t="shared" si="38"/>
        <v>1795.28</v>
      </c>
      <c r="Q95" s="130">
        <v>11</v>
      </c>
      <c r="R95" s="116">
        <f t="shared" si="39"/>
        <v>2468.5099999999998</v>
      </c>
      <c r="S95" s="130"/>
      <c r="T95" s="131" t="str">
        <f t="shared" si="40"/>
        <v/>
      </c>
      <c r="U95" s="130"/>
      <c r="V95" s="131" t="str">
        <f t="shared" si="41"/>
        <v/>
      </c>
      <c r="W95" s="130"/>
      <c r="X95" s="131" t="str">
        <f t="shared" si="40"/>
        <v/>
      </c>
      <c r="Y95" s="82"/>
      <c r="Z95" s="132" t="str">
        <f t="shared" si="42"/>
        <v/>
      </c>
      <c r="AA95" s="119" t="str">
        <f t="shared" si="28"/>
        <v/>
      </c>
      <c r="AB95" s="119" t="str">
        <f t="shared" si="29"/>
        <v/>
      </c>
      <c r="AC95" s="119" t="str">
        <f t="shared" si="30"/>
        <v/>
      </c>
      <c r="AD95" s="133" t="str">
        <f t="shared" si="43"/>
        <v/>
      </c>
      <c r="AE95" s="82" t="str">
        <f t="shared" si="26"/>
        <v/>
      </c>
      <c r="AF95" s="134">
        <f t="shared" si="31"/>
        <v>3141.74</v>
      </c>
      <c r="AG95" s="119">
        <f t="shared" si="32"/>
        <v>897.64</v>
      </c>
      <c r="AH95" s="119">
        <f t="shared" si="33"/>
        <v>1795.28</v>
      </c>
      <c r="AI95" s="119">
        <f t="shared" si="34"/>
        <v>2468.5099999999998</v>
      </c>
      <c r="AJ95" s="135" t="str">
        <f t="shared" si="27"/>
        <v/>
      </c>
      <c r="AK95" s="82"/>
      <c r="AL95" s="82"/>
      <c r="AM95" s="82"/>
      <c r="AN95" s="82"/>
      <c r="AO95" s="82"/>
      <c r="AP95" s="82"/>
      <c r="AQ95" s="82"/>
      <c r="AR95" s="82"/>
      <c r="AS95" s="82"/>
      <c r="AT95" s="82"/>
    </row>
    <row r="96" spans="1:46" ht="12" customHeight="1" x14ac:dyDescent="0.25">
      <c r="A96" s="76"/>
      <c r="B96" s="127" t="s">
        <v>302</v>
      </c>
      <c r="C96" s="108" t="s">
        <v>303</v>
      </c>
      <c r="D96" s="109">
        <f t="shared" si="24"/>
        <v>35</v>
      </c>
      <c r="E96" s="149">
        <v>257.51</v>
      </c>
      <c r="F96" s="111">
        <f t="shared" si="35"/>
        <v>9012.85</v>
      </c>
      <c r="G96" s="112" t="s">
        <v>122</v>
      </c>
      <c r="H96" s="140"/>
      <c r="I96" s="142"/>
      <c r="J96" s="82" t="str">
        <f t="shared" si="25"/>
        <v/>
      </c>
      <c r="K96" s="130">
        <v>21</v>
      </c>
      <c r="L96" s="116">
        <f t="shared" si="36"/>
        <v>5407.71</v>
      </c>
      <c r="M96" s="130">
        <v>1</v>
      </c>
      <c r="N96" s="116">
        <f t="shared" si="37"/>
        <v>257.51</v>
      </c>
      <c r="O96" s="130">
        <v>4</v>
      </c>
      <c r="P96" s="116">
        <f t="shared" si="38"/>
        <v>1030.04</v>
      </c>
      <c r="Q96" s="130">
        <v>8</v>
      </c>
      <c r="R96" s="116">
        <f t="shared" si="39"/>
        <v>2060.08</v>
      </c>
      <c r="S96" s="130"/>
      <c r="T96" s="131" t="str">
        <f t="shared" si="40"/>
        <v/>
      </c>
      <c r="U96" s="130">
        <v>1</v>
      </c>
      <c r="V96" s="131">
        <f t="shared" si="41"/>
        <v>257.51</v>
      </c>
      <c r="W96" s="130"/>
      <c r="X96" s="131" t="str">
        <f t="shared" si="40"/>
        <v/>
      </c>
      <c r="Y96" s="82"/>
      <c r="Z96" s="132" t="str">
        <f t="shared" si="42"/>
        <v/>
      </c>
      <c r="AA96" s="119">
        <f t="shared" si="28"/>
        <v>41.140540261117849</v>
      </c>
      <c r="AB96" s="119">
        <f t="shared" si="29"/>
        <v>125.75732272657339</v>
      </c>
      <c r="AC96" s="119">
        <f t="shared" si="30"/>
        <v>90.612137012308764</v>
      </c>
      <c r="AD96" s="133" t="str">
        <f t="shared" si="43"/>
        <v/>
      </c>
      <c r="AE96" s="82" t="str">
        <f t="shared" si="26"/>
        <v/>
      </c>
      <c r="AF96" s="134">
        <f t="shared" si="31"/>
        <v>5407.71</v>
      </c>
      <c r="AG96" s="119">
        <f t="shared" si="32"/>
        <v>298.65054026111784</v>
      </c>
      <c r="AH96" s="119">
        <f t="shared" si="33"/>
        <v>1155.7973227265734</v>
      </c>
      <c r="AI96" s="119">
        <f t="shared" si="34"/>
        <v>2150.6921370123086</v>
      </c>
      <c r="AJ96" s="135" t="str">
        <f t="shared" si="27"/>
        <v/>
      </c>
      <c r="AK96" s="82"/>
      <c r="AL96" s="82"/>
      <c r="AM96" s="82"/>
      <c r="AN96" s="82"/>
      <c r="AO96" s="82"/>
      <c r="AP96" s="82"/>
      <c r="AQ96" s="82"/>
      <c r="AR96" s="82"/>
      <c r="AS96" s="82"/>
      <c r="AT96" s="82"/>
    </row>
    <row r="97" spans="1:46" ht="12" customHeight="1" x14ac:dyDescent="0.25">
      <c r="A97" s="76"/>
      <c r="B97" s="127" t="s">
        <v>304</v>
      </c>
      <c r="C97" s="108" t="s">
        <v>305</v>
      </c>
      <c r="D97" s="109">
        <f t="shared" si="24"/>
        <v>6</v>
      </c>
      <c r="E97" s="150" t="s">
        <v>306</v>
      </c>
      <c r="F97" s="111">
        <f t="shared" si="35"/>
        <v>6532.86</v>
      </c>
      <c r="G97" s="112" t="s">
        <v>122</v>
      </c>
      <c r="H97" s="140"/>
      <c r="I97" s="142"/>
      <c r="J97" s="82" t="str">
        <f t="shared" si="25"/>
        <v/>
      </c>
      <c r="K97" s="130"/>
      <c r="L97" s="116" t="str">
        <f t="shared" si="36"/>
        <v/>
      </c>
      <c r="M97" s="130"/>
      <c r="N97" s="116" t="str">
        <f t="shared" si="37"/>
        <v/>
      </c>
      <c r="O97" s="130"/>
      <c r="P97" s="116" t="str">
        <f t="shared" si="38"/>
        <v/>
      </c>
      <c r="Q97" s="130"/>
      <c r="R97" s="116" t="str">
        <f t="shared" si="39"/>
        <v/>
      </c>
      <c r="S97" s="130">
        <v>6</v>
      </c>
      <c r="T97" s="131">
        <f t="shared" si="40"/>
        <v>6532.86</v>
      </c>
      <c r="U97" s="130"/>
      <c r="V97" s="131" t="str">
        <f t="shared" si="41"/>
        <v/>
      </c>
      <c r="W97" s="130"/>
      <c r="X97" s="131" t="str">
        <f t="shared" si="40"/>
        <v/>
      </c>
      <c r="Y97" s="82"/>
      <c r="Z97" s="132">
        <f t="shared" si="42"/>
        <v>1143.1001690128485</v>
      </c>
      <c r="AA97" s="119">
        <f t="shared" si="28"/>
        <v>861.08357471353588</v>
      </c>
      <c r="AB97" s="119">
        <f t="shared" si="29"/>
        <v>2632.137650903549</v>
      </c>
      <c r="AC97" s="119">
        <f t="shared" si="30"/>
        <v>1896.5386053700668</v>
      </c>
      <c r="AD97" s="133">
        <f t="shared" si="43"/>
        <v>0</v>
      </c>
      <c r="AE97" s="82" t="str">
        <f t="shared" si="26"/>
        <v/>
      </c>
      <c r="AF97" s="134">
        <f t="shared" si="31"/>
        <v>1143.1001690128485</v>
      </c>
      <c r="AG97" s="119">
        <f t="shared" si="32"/>
        <v>861.08357471353588</v>
      </c>
      <c r="AH97" s="119">
        <f t="shared" si="33"/>
        <v>2632.137650903549</v>
      </c>
      <c r="AI97" s="119">
        <f t="shared" si="34"/>
        <v>1896.5386053700668</v>
      </c>
      <c r="AJ97" s="135" t="str">
        <f t="shared" si="27"/>
        <v/>
      </c>
      <c r="AK97" s="82"/>
      <c r="AL97" s="82"/>
      <c r="AM97" s="82"/>
      <c r="AN97" s="82"/>
      <c r="AO97" s="82"/>
      <c r="AP97" s="82"/>
      <c r="AQ97" s="82"/>
      <c r="AR97" s="82"/>
      <c r="AS97" s="82"/>
      <c r="AT97" s="82"/>
    </row>
    <row r="98" spans="1:46" ht="12" customHeight="1" x14ac:dyDescent="0.25">
      <c r="A98" s="76"/>
      <c r="B98" s="127" t="s">
        <v>307</v>
      </c>
      <c r="C98" s="108" t="s">
        <v>305</v>
      </c>
      <c r="D98" s="109">
        <f t="shared" si="24"/>
        <v>9</v>
      </c>
      <c r="E98" s="149">
        <v>467.47</v>
      </c>
      <c r="F98" s="111">
        <f t="shared" si="35"/>
        <v>4207.2300000000005</v>
      </c>
      <c r="G98" s="112" t="s">
        <v>122</v>
      </c>
      <c r="H98" s="140"/>
      <c r="I98" s="142"/>
      <c r="J98" s="82" t="str">
        <f t="shared" si="25"/>
        <v/>
      </c>
      <c r="K98" s="130">
        <v>2</v>
      </c>
      <c r="L98" s="116">
        <f t="shared" si="36"/>
        <v>934.94</v>
      </c>
      <c r="M98" s="130">
        <v>3</v>
      </c>
      <c r="N98" s="116">
        <f t="shared" si="37"/>
        <v>1402.41</v>
      </c>
      <c r="O98" s="130">
        <v>1</v>
      </c>
      <c r="P98" s="116">
        <f t="shared" si="38"/>
        <v>467.47</v>
      </c>
      <c r="Q98" s="130">
        <v>3</v>
      </c>
      <c r="R98" s="116">
        <f t="shared" si="39"/>
        <v>1402.41</v>
      </c>
      <c r="S98" s="130"/>
      <c r="T98" s="131" t="str">
        <f t="shared" si="40"/>
        <v/>
      </c>
      <c r="U98" s="130"/>
      <c r="V98" s="131" t="str">
        <f t="shared" si="41"/>
        <v/>
      </c>
      <c r="W98" s="130"/>
      <c r="X98" s="131" t="str">
        <f t="shared" si="40"/>
        <v/>
      </c>
      <c r="Y98" s="82"/>
      <c r="Z98" s="132" t="str">
        <f t="shared" si="42"/>
        <v/>
      </c>
      <c r="AA98" s="119" t="str">
        <f t="shared" si="28"/>
        <v/>
      </c>
      <c r="AB98" s="119" t="str">
        <f t="shared" si="29"/>
        <v/>
      </c>
      <c r="AC98" s="119" t="str">
        <f t="shared" si="30"/>
        <v/>
      </c>
      <c r="AD98" s="133" t="str">
        <f t="shared" si="43"/>
        <v/>
      </c>
      <c r="AE98" s="82" t="str">
        <f t="shared" si="26"/>
        <v/>
      </c>
      <c r="AF98" s="134">
        <f t="shared" si="31"/>
        <v>934.94</v>
      </c>
      <c r="AG98" s="119">
        <f t="shared" si="32"/>
        <v>1402.41</v>
      </c>
      <c r="AH98" s="119">
        <f t="shared" si="33"/>
        <v>467.47</v>
      </c>
      <c r="AI98" s="119">
        <f t="shared" si="34"/>
        <v>1402.41</v>
      </c>
      <c r="AJ98" s="135" t="str">
        <f t="shared" si="27"/>
        <v/>
      </c>
      <c r="AK98" s="82"/>
      <c r="AL98" s="82"/>
      <c r="AM98" s="82"/>
      <c r="AN98" s="82"/>
      <c r="AO98" s="82"/>
      <c r="AP98" s="82"/>
      <c r="AQ98" s="82"/>
      <c r="AR98" s="82"/>
      <c r="AS98" s="82"/>
      <c r="AT98" s="82"/>
    </row>
    <row r="99" spans="1:46" ht="12" customHeight="1" x14ac:dyDescent="0.25">
      <c r="A99" s="76"/>
      <c r="B99" s="127" t="s">
        <v>308</v>
      </c>
      <c r="C99" s="108" t="s">
        <v>309</v>
      </c>
      <c r="D99" s="109">
        <f t="shared" si="24"/>
        <v>8</v>
      </c>
      <c r="E99" s="149">
        <v>157.1</v>
      </c>
      <c r="F99" s="111">
        <f t="shared" si="35"/>
        <v>1256.8</v>
      </c>
      <c r="G99" s="112" t="s">
        <v>122</v>
      </c>
      <c r="H99" s="140"/>
      <c r="I99" s="142" t="s">
        <v>122</v>
      </c>
      <c r="J99" s="82" t="str">
        <f t="shared" si="25"/>
        <v/>
      </c>
      <c r="K99" s="130"/>
      <c r="L99" s="116" t="str">
        <f t="shared" si="36"/>
        <v/>
      </c>
      <c r="M99" s="130"/>
      <c r="N99" s="116" t="str">
        <f t="shared" si="37"/>
        <v/>
      </c>
      <c r="O99" s="130">
        <v>6</v>
      </c>
      <c r="P99" s="116">
        <f t="shared" si="38"/>
        <v>942.59999999999991</v>
      </c>
      <c r="Q99" s="130"/>
      <c r="R99" s="116" t="str">
        <f t="shared" si="39"/>
        <v/>
      </c>
      <c r="S99" s="130">
        <v>2</v>
      </c>
      <c r="T99" s="131">
        <f t="shared" si="40"/>
        <v>314.2</v>
      </c>
      <c r="U99" s="130"/>
      <c r="V99" s="131" t="str">
        <f t="shared" si="41"/>
        <v/>
      </c>
      <c r="W99" s="130"/>
      <c r="X99" s="131" t="str">
        <f t="shared" si="40"/>
        <v/>
      </c>
      <c r="Y99" s="82"/>
      <c r="Z99" s="132">
        <f t="shared" si="42"/>
        <v>54.977769782887897</v>
      </c>
      <c r="AA99" s="119">
        <f t="shared" si="28"/>
        <v>41.414091098690768</v>
      </c>
      <c r="AB99" s="119">
        <f t="shared" si="29"/>
        <v>126.59350574080803</v>
      </c>
      <c r="AC99" s="119">
        <f t="shared" si="30"/>
        <v>91.214633377613325</v>
      </c>
      <c r="AD99" s="133">
        <f t="shared" si="43"/>
        <v>0</v>
      </c>
      <c r="AE99" s="82" t="str">
        <f t="shared" si="26"/>
        <v/>
      </c>
      <c r="AF99" s="134">
        <f t="shared" si="31"/>
        <v>54.977769782887897</v>
      </c>
      <c r="AG99" s="119">
        <f t="shared" si="32"/>
        <v>41.414091098690768</v>
      </c>
      <c r="AH99" s="119">
        <f t="shared" si="33"/>
        <v>1069.193505740808</v>
      </c>
      <c r="AI99" s="119">
        <f t="shared" si="34"/>
        <v>91.214633377613325</v>
      </c>
      <c r="AJ99" s="135" t="str">
        <f t="shared" si="27"/>
        <v/>
      </c>
      <c r="AK99" s="82"/>
      <c r="AL99" s="82"/>
      <c r="AM99" s="82"/>
      <c r="AN99" s="82"/>
      <c r="AO99" s="82"/>
      <c r="AP99" s="82"/>
      <c r="AQ99" s="82"/>
      <c r="AR99" s="82"/>
      <c r="AS99" s="82"/>
      <c r="AT99" s="82"/>
    </row>
    <row r="100" spans="1:46" ht="12" customHeight="1" x14ac:dyDescent="0.25">
      <c r="A100" s="76"/>
      <c r="B100" s="127" t="s">
        <v>310</v>
      </c>
      <c r="C100" s="108" t="s">
        <v>311</v>
      </c>
      <c r="D100" s="109">
        <f t="shared" si="24"/>
        <v>1</v>
      </c>
      <c r="E100" s="149">
        <v>131.52000000000001</v>
      </c>
      <c r="F100" s="111">
        <f t="shared" si="35"/>
        <v>131.52000000000001</v>
      </c>
      <c r="G100" s="112" t="s">
        <v>122</v>
      </c>
      <c r="H100" s="140"/>
      <c r="I100" s="142" t="s">
        <v>122</v>
      </c>
      <c r="J100" s="82" t="str">
        <f t="shared" si="25"/>
        <v/>
      </c>
      <c r="K100" s="130"/>
      <c r="L100" s="116" t="str">
        <f t="shared" si="36"/>
        <v/>
      </c>
      <c r="M100" s="130"/>
      <c r="N100" s="116" t="str">
        <f t="shared" si="37"/>
        <v/>
      </c>
      <c r="O100" s="130">
        <v>1</v>
      </c>
      <c r="P100" s="116">
        <f t="shared" si="38"/>
        <v>131.52000000000001</v>
      </c>
      <c r="Q100" s="130"/>
      <c r="R100" s="116" t="str">
        <f t="shared" si="39"/>
        <v/>
      </c>
      <c r="S100" s="130"/>
      <c r="T100" s="131" t="str">
        <f t="shared" si="40"/>
        <v/>
      </c>
      <c r="U100" s="130"/>
      <c r="V100" s="131" t="str">
        <f t="shared" si="41"/>
        <v/>
      </c>
      <c r="W100" s="130"/>
      <c r="X100" s="131" t="str">
        <f t="shared" si="40"/>
        <v/>
      </c>
      <c r="Y100" s="82"/>
      <c r="Z100" s="132" t="str">
        <f t="shared" si="42"/>
        <v/>
      </c>
      <c r="AA100" s="119" t="str">
        <f t="shared" si="28"/>
        <v/>
      </c>
      <c r="AB100" s="119" t="str">
        <f t="shared" si="29"/>
        <v/>
      </c>
      <c r="AC100" s="119" t="str">
        <f t="shared" si="30"/>
        <v/>
      </c>
      <c r="AD100" s="133" t="str">
        <f t="shared" si="43"/>
        <v/>
      </c>
      <c r="AE100" s="82" t="str">
        <f t="shared" si="26"/>
        <v/>
      </c>
      <c r="AF100" s="134" t="str">
        <f t="shared" si="31"/>
        <v/>
      </c>
      <c r="AG100" s="119" t="str">
        <f t="shared" si="32"/>
        <v/>
      </c>
      <c r="AH100" s="119">
        <f t="shared" si="33"/>
        <v>131.52000000000001</v>
      </c>
      <c r="AI100" s="119" t="str">
        <f t="shared" si="34"/>
        <v/>
      </c>
      <c r="AJ100" s="135" t="str">
        <f t="shared" si="27"/>
        <v/>
      </c>
      <c r="AK100" s="82"/>
      <c r="AL100" s="82"/>
      <c r="AM100" s="82"/>
      <c r="AN100" s="82"/>
      <c r="AO100" s="82"/>
      <c r="AP100" s="82"/>
      <c r="AQ100" s="82"/>
      <c r="AR100" s="82"/>
      <c r="AS100" s="82"/>
      <c r="AT100" s="82"/>
    </row>
    <row r="101" spans="1:46" ht="12" customHeight="1" x14ac:dyDescent="0.25">
      <c r="A101" s="76"/>
      <c r="B101" s="127" t="s">
        <v>312</v>
      </c>
      <c r="C101" s="108" t="s">
        <v>313</v>
      </c>
      <c r="D101" s="109">
        <f t="shared" si="24"/>
        <v>2</v>
      </c>
      <c r="E101" s="149">
        <v>242.58</v>
      </c>
      <c r="F101" s="111">
        <f t="shared" si="35"/>
        <v>485.16</v>
      </c>
      <c r="G101" s="112" t="s">
        <v>122</v>
      </c>
      <c r="H101" s="140"/>
      <c r="I101" s="142"/>
      <c r="J101" s="82" t="str">
        <f t="shared" si="25"/>
        <v/>
      </c>
      <c r="K101" s="130"/>
      <c r="L101" s="116" t="str">
        <f t="shared" si="36"/>
        <v/>
      </c>
      <c r="M101" s="130"/>
      <c r="N101" s="116" t="str">
        <f t="shared" si="37"/>
        <v/>
      </c>
      <c r="O101" s="130"/>
      <c r="P101" s="116" t="str">
        <f t="shared" si="38"/>
        <v/>
      </c>
      <c r="Q101" s="130"/>
      <c r="R101" s="116" t="str">
        <f t="shared" si="39"/>
        <v/>
      </c>
      <c r="S101" s="130"/>
      <c r="T101" s="131" t="str">
        <f t="shared" si="40"/>
        <v/>
      </c>
      <c r="U101" s="130">
        <v>2</v>
      </c>
      <c r="V101" s="131">
        <f t="shared" si="41"/>
        <v>485.16</v>
      </c>
      <c r="W101" s="130"/>
      <c r="X101" s="131" t="str">
        <f t="shared" si="40"/>
        <v/>
      </c>
      <c r="Y101" s="82"/>
      <c r="Z101" s="132" t="str">
        <f t="shared" si="42"/>
        <v/>
      </c>
      <c r="AA101" s="119">
        <f t="shared" si="28"/>
        <v>77.510560805731572</v>
      </c>
      <c r="AB101" s="119">
        <f t="shared" si="29"/>
        <v>236.93224610315855</v>
      </c>
      <c r="AC101" s="119">
        <f t="shared" si="30"/>
        <v>170.71719309110995</v>
      </c>
      <c r="AD101" s="133" t="str">
        <f t="shared" si="43"/>
        <v/>
      </c>
      <c r="AE101" s="82" t="str">
        <f t="shared" si="26"/>
        <v/>
      </c>
      <c r="AF101" s="134" t="str">
        <f t="shared" si="31"/>
        <v/>
      </c>
      <c r="AG101" s="119">
        <f t="shared" si="32"/>
        <v>77.510560805731572</v>
      </c>
      <c r="AH101" s="119">
        <f t="shared" si="33"/>
        <v>236.93224610315855</v>
      </c>
      <c r="AI101" s="119">
        <f t="shared" si="34"/>
        <v>170.71719309110995</v>
      </c>
      <c r="AJ101" s="135" t="str">
        <f t="shared" si="27"/>
        <v/>
      </c>
      <c r="AK101" s="82"/>
      <c r="AL101" s="82"/>
      <c r="AM101" s="82"/>
      <c r="AN101" s="82"/>
      <c r="AO101" s="82"/>
      <c r="AP101" s="82"/>
      <c r="AQ101" s="82"/>
      <c r="AR101" s="82"/>
      <c r="AS101" s="82"/>
      <c r="AT101" s="82"/>
    </row>
    <row r="102" spans="1:46" ht="12" customHeight="1" x14ac:dyDescent="0.25">
      <c r="A102" s="76"/>
      <c r="B102" s="127" t="s">
        <v>312</v>
      </c>
      <c r="C102" s="108" t="s">
        <v>314</v>
      </c>
      <c r="D102" s="109">
        <f t="shared" si="24"/>
        <v>3</v>
      </c>
      <c r="E102" s="149">
        <v>241.7</v>
      </c>
      <c r="F102" s="111">
        <f t="shared" si="35"/>
        <v>725.09999999999991</v>
      </c>
      <c r="G102" s="112" t="s">
        <v>122</v>
      </c>
      <c r="H102" s="140"/>
      <c r="I102" s="142"/>
      <c r="J102" s="82" t="str">
        <f t="shared" si="25"/>
        <v/>
      </c>
      <c r="K102" s="130"/>
      <c r="L102" s="116" t="str">
        <f t="shared" si="36"/>
        <v/>
      </c>
      <c r="M102" s="130"/>
      <c r="N102" s="116" t="str">
        <f t="shared" si="37"/>
        <v/>
      </c>
      <c r="O102" s="130">
        <v>3</v>
      </c>
      <c r="P102" s="116">
        <f t="shared" si="38"/>
        <v>725.09999999999991</v>
      </c>
      <c r="Q102" s="130"/>
      <c r="R102" s="116" t="str">
        <f t="shared" si="39"/>
        <v/>
      </c>
      <c r="S102" s="130"/>
      <c r="T102" s="131" t="str">
        <f t="shared" si="40"/>
        <v/>
      </c>
      <c r="U102" s="130"/>
      <c r="V102" s="131" t="str">
        <f t="shared" si="41"/>
        <v/>
      </c>
      <c r="W102" s="130"/>
      <c r="X102" s="131" t="str">
        <f t="shared" si="40"/>
        <v/>
      </c>
      <c r="Y102" s="82"/>
      <c r="Z102" s="132" t="str">
        <f t="shared" si="42"/>
        <v/>
      </c>
      <c r="AA102" s="119" t="str">
        <f t="shared" si="28"/>
        <v/>
      </c>
      <c r="AB102" s="119" t="str">
        <f t="shared" si="29"/>
        <v/>
      </c>
      <c r="AC102" s="119" t="str">
        <f t="shared" si="30"/>
        <v/>
      </c>
      <c r="AD102" s="133" t="str">
        <f t="shared" si="43"/>
        <v/>
      </c>
      <c r="AE102" s="82" t="str">
        <f t="shared" si="26"/>
        <v/>
      </c>
      <c r="AF102" s="134" t="str">
        <f t="shared" si="31"/>
        <v/>
      </c>
      <c r="AG102" s="119" t="str">
        <f t="shared" si="32"/>
        <v/>
      </c>
      <c r="AH102" s="119">
        <f t="shared" si="33"/>
        <v>725.09999999999991</v>
      </c>
      <c r="AI102" s="119" t="str">
        <f t="shared" si="34"/>
        <v/>
      </c>
      <c r="AJ102" s="135" t="str">
        <f t="shared" si="27"/>
        <v/>
      </c>
      <c r="AK102" s="82"/>
      <c r="AL102" s="82"/>
      <c r="AM102" s="82"/>
      <c r="AN102" s="82"/>
      <c r="AO102" s="82"/>
      <c r="AP102" s="82"/>
      <c r="AQ102" s="82"/>
      <c r="AR102" s="82"/>
      <c r="AS102" s="82"/>
      <c r="AT102" s="82"/>
    </row>
    <row r="103" spans="1:46" ht="12" customHeight="1" x14ac:dyDescent="0.25">
      <c r="A103" s="76"/>
      <c r="B103" s="127" t="s">
        <v>315</v>
      </c>
      <c r="C103" s="108" t="s">
        <v>316</v>
      </c>
      <c r="D103" s="109">
        <f t="shared" si="24"/>
        <v>43</v>
      </c>
      <c r="E103" s="149">
        <v>335.19</v>
      </c>
      <c r="F103" s="111">
        <f t="shared" si="35"/>
        <v>14413.17</v>
      </c>
      <c r="G103" s="112" t="s">
        <v>122</v>
      </c>
      <c r="H103" s="140"/>
      <c r="I103" s="142"/>
      <c r="J103" s="82" t="str">
        <f t="shared" si="25"/>
        <v/>
      </c>
      <c r="K103" s="130">
        <v>23</v>
      </c>
      <c r="L103" s="116">
        <f t="shared" si="36"/>
        <v>7709.37</v>
      </c>
      <c r="M103" s="130">
        <v>6</v>
      </c>
      <c r="N103" s="116">
        <f t="shared" si="37"/>
        <v>2011.1399999999999</v>
      </c>
      <c r="O103" s="130">
        <v>14</v>
      </c>
      <c r="P103" s="116">
        <f t="shared" si="38"/>
        <v>4692.66</v>
      </c>
      <c r="Q103" s="130"/>
      <c r="R103" s="116" t="str">
        <f t="shared" si="39"/>
        <v/>
      </c>
      <c r="S103" s="130"/>
      <c r="T103" s="131" t="str">
        <f t="shared" si="40"/>
        <v/>
      </c>
      <c r="U103" s="130"/>
      <c r="V103" s="131" t="str">
        <f t="shared" si="41"/>
        <v/>
      </c>
      <c r="W103" s="130"/>
      <c r="X103" s="131" t="str">
        <f t="shared" si="40"/>
        <v/>
      </c>
      <c r="Y103" s="82"/>
      <c r="Z103" s="132" t="str">
        <f t="shared" si="42"/>
        <v/>
      </c>
      <c r="AA103" s="119" t="str">
        <f t="shared" si="28"/>
        <v/>
      </c>
      <c r="AB103" s="119" t="str">
        <f t="shared" si="29"/>
        <v/>
      </c>
      <c r="AC103" s="119" t="str">
        <f t="shared" si="30"/>
        <v/>
      </c>
      <c r="AD103" s="133" t="str">
        <f t="shared" si="43"/>
        <v/>
      </c>
      <c r="AE103" s="82" t="str">
        <f t="shared" si="26"/>
        <v/>
      </c>
      <c r="AF103" s="134">
        <f t="shared" si="31"/>
        <v>7709.37</v>
      </c>
      <c r="AG103" s="119">
        <f t="shared" si="32"/>
        <v>2011.1399999999999</v>
      </c>
      <c r="AH103" s="119">
        <f t="shared" si="33"/>
        <v>4692.66</v>
      </c>
      <c r="AI103" s="119" t="str">
        <f t="shared" si="34"/>
        <v/>
      </c>
      <c r="AJ103" s="135" t="str">
        <f t="shared" si="27"/>
        <v/>
      </c>
      <c r="AK103" s="82"/>
      <c r="AL103" s="82"/>
      <c r="AM103" s="82"/>
      <c r="AN103" s="82"/>
      <c r="AO103" s="82"/>
      <c r="AP103" s="82"/>
      <c r="AQ103" s="82"/>
      <c r="AR103" s="82"/>
      <c r="AS103" s="82"/>
      <c r="AT103" s="82"/>
    </row>
    <row r="104" spans="1:46" ht="12" customHeight="1" x14ac:dyDescent="0.25">
      <c r="A104" s="76"/>
      <c r="B104" s="127" t="s">
        <v>317</v>
      </c>
      <c r="C104" s="144" t="s">
        <v>318</v>
      </c>
      <c r="D104" s="109">
        <f t="shared" si="24"/>
        <v>1</v>
      </c>
      <c r="E104" s="150" t="s">
        <v>319</v>
      </c>
      <c r="F104" s="111">
        <f t="shared" si="35"/>
        <v>50536.83</v>
      </c>
      <c r="G104" s="112" t="s">
        <v>122</v>
      </c>
      <c r="H104" s="140"/>
      <c r="I104" s="142" t="s">
        <v>122</v>
      </c>
      <c r="J104" s="82" t="str">
        <f t="shared" si="25"/>
        <v/>
      </c>
      <c r="K104" s="130"/>
      <c r="L104" s="116" t="str">
        <f t="shared" si="36"/>
        <v/>
      </c>
      <c r="M104" s="130"/>
      <c r="N104" s="116" t="str">
        <f t="shared" si="37"/>
        <v/>
      </c>
      <c r="O104" s="130"/>
      <c r="P104" s="116" t="str">
        <f t="shared" si="38"/>
        <v/>
      </c>
      <c r="Q104" s="130"/>
      <c r="R104" s="116" t="str">
        <f t="shared" si="39"/>
        <v/>
      </c>
      <c r="S104" s="130"/>
      <c r="T104" s="131" t="str">
        <f t="shared" si="40"/>
        <v/>
      </c>
      <c r="U104" s="130">
        <v>1</v>
      </c>
      <c r="V104" s="131">
        <f t="shared" si="41"/>
        <v>50536.83</v>
      </c>
      <c r="W104" s="130"/>
      <c r="X104" s="131" t="str">
        <f t="shared" si="40"/>
        <v/>
      </c>
      <c r="Y104" s="82"/>
      <c r="Z104" s="132" t="str">
        <f t="shared" si="42"/>
        <v/>
      </c>
      <c r="AA104" s="119">
        <f t="shared" si="28"/>
        <v>8073.9097094647523</v>
      </c>
      <c r="AB104" s="119">
        <f t="shared" si="29"/>
        <v>24680.115101891097</v>
      </c>
      <c r="AC104" s="119">
        <f t="shared" si="30"/>
        <v>17782.805188644157</v>
      </c>
      <c r="AD104" s="133" t="str">
        <f t="shared" si="43"/>
        <v/>
      </c>
      <c r="AE104" s="82" t="str">
        <f t="shared" si="26"/>
        <v/>
      </c>
      <c r="AF104" s="134" t="str">
        <f t="shared" si="31"/>
        <v/>
      </c>
      <c r="AG104" s="119">
        <f t="shared" si="32"/>
        <v>8073.9097094647523</v>
      </c>
      <c r="AH104" s="119">
        <f t="shared" si="33"/>
        <v>24680.115101891097</v>
      </c>
      <c r="AI104" s="119">
        <f t="shared" si="34"/>
        <v>17782.805188644157</v>
      </c>
      <c r="AJ104" s="135" t="str">
        <f t="shared" si="27"/>
        <v/>
      </c>
      <c r="AK104" s="82"/>
      <c r="AL104" s="82"/>
      <c r="AM104" s="82"/>
      <c r="AN104" s="82"/>
      <c r="AO104" s="82"/>
      <c r="AP104" s="82"/>
      <c r="AQ104" s="82"/>
      <c r="AR104" s="82"/>
      <c r="AS104" s="82"/>
      <c r="AT104" s="82"/>
    </row>
    <row r="105" spans="1:46" ht="12" customHeight="1" x14ac:dyDescent="0.25">
      <c r="A105" s="76"/>
      <c r="B105" s="127" t="s">
        <v>320</v>
      </c>
      <c r="C105" s="108" t="s">
        <v>321</v>
      </c>
      <c r="D105" s="109">
        <f t="shared" si="24"/>
        <v>192</v>
      </c>
      <c r="E105" s="149">
        <v>135</v>
      </c>
      <c r="F105" s="111">
        <f t="shared" si="35"/>
        <v>25920</v>
      </c>
      <c r="G105" s="112" t="s">
        <v>122</v>
      </c>
      <c r="H105" s="140"/>
      <c r="I105" s="142"/>
      <c r="J105" s="82" t="str">
        <f t="shared" si="25"/>
        <v/>
      </c>
      <c r="K105" s="130">
        <v>49</v>
      </c>
      <c r="L105" s="116">
        <f t="shared" si="36"/>
        <v>6615</v>
      </c>
      <c r="M105" s="130">
        <v>20</v>
      </c>
      <c r="N105" s="116">
        <f t="shared" si="37"/>
        <v>2700</v>
      </c>
      <c r="O105" s="130">
        <v>65</v>
      </c>
      <c r="P105" s="116">
        <f t="shared" si="38"/>
        <v>8775</v>
      </c>
      <c r="Q105" s="151">
        <v>56</v>
      </c>
      <c r="R105" s="116">
        <f t="shared" si="39"/>
        <v>7560</v>
      </c>
      <c r="S105" s="130"/>
      <c r="T105" s="131" t="str">
        <f t="shared" si="40"/>
        <v/>
      </c>
      <c r="U105" s="130">
        <v>2</v>
      </c>
      <c r="V105" s="131">
        <f t="shared" si="41"/>
        <v>270</v>
      </c>
      <c r="W105" s="130"/>
      <c r="X105" s="131" t="str">
        <f t="shared" si="40"/>
        <v/>
      </c>
      <c r="Y105" s="82"/>
      <c r="Z105" s="132" t="str">
        <f t="shared" si="42"/>
        <v/>
      </c>
      <c r="AA105" s="119">
        <f t="shared" si="28"/>
        <v>43.135978682388327</v>
      </c>
      <c r="AB105" s="119">
        <f t="shared" si="29"/>
        <v>131.85692647343723</v>
      </c>
      <c r="AC105" s="119">
        <f t="shared" si="30"/>
        <v>95.007094844174475</v>
      </c>
      <c r="AD105" s="133" t="str">
        <f t="shared" si="43"/>
        <v/>
      </c>
      <c r="AE105" s="82" t="str">
        <f t="shared" si="26"/>
        <v/>
      </c>
      <c r="AF105" s="134">
        <f t="shared" si="31"/>
        <v>6615</v>
      </c>
      <c r="AG105" s="119">
        <f t="shared" si="32"/>
        <v>2743.1359786823882</v>
      </c>
      <c r="AH105" s="119">
        <f t="shared" si="33"/>
        <v>8906.8569264734379</v>
      </c>
      <c r="AI105" s="119">
        <f t="shared" si="34"/>
        <v>7655.0070948441744</v>
      </c>
      <c r="AJ105" s="135" t="str">
        <f t="shared" si="27"/>
        <v/>
      </c>
      <c r="AK105" s="82"/>
      <c r="AL105" s="82"/>
      <c r="AM105" s="82"/>
      <c r="AN105" s="82"/>
      <c r="AO105" s="82"/>
      <c r="AP105" s="82"/>
      <c r="AQ105" s="82"/>
      <c r="AR105" s="82"/>
      <c r="AS105" s="82"/>
      <c r="AT105" s="82"/>
    </row>
    <row r="106" spans="1:46" ht="12" customHeight="1" x14ac:dyDescent="0.25">
      <c r="A106" s="76"/>
      <c r="B106" s="127" t="s">
        <v>320</v>
      </c>
      <c r="C106" s="108" t="s">
        <v>321</v>
      </c>
      <c r="D106" s="109">
        <f t="shared" si="24"/>
        <v>24</v>
      </c>
      <c r="E106" s="149">
        <v>184.32</v>
      </c>
      <c r="F106" s="111">
        <f>IF(OR(D106=0,E106=0),"",SUM(D106*E106))</f>
        <v>4423.68</v>
      </c>
      <c r="G106" s="112" t="s">
        <v>122</v>
      </c>
      <c r="H106" s="140"/>
      <c r="I106" s="142"/>
      <c r="J106" s="82" t="str">
        <f t="shared" si="25"/>
        <v/>
      </c>
      <c r="K106" s="130">
        <v>1</v>
      </c>
      <c r="L106" s="116">
        <f>IF(ISBLANK(K106),"",SUM(K106*$E106))</f>
        <v>184.32</v>
      </c>
      <c r="M106" s="130"/>
      <c r="N106" s="116" t="str">
        <f>IF(ISBLANK(M106),"",SUM(M106*$E106))</f>
        <v/>
      </c>
      <c r="O106" s="130">
        <v>21</v>
      </c>
      <c r="P106" s="116">
        <f>IF(ISBLANK(O106),"",SUM(O106*$E106))</f>
        <v>3870.72</v>
      </c>
      <c r="Q106" s="130">
        <v>2</v>
      </c>
      <c r="R106" s="116">
        <f>IF(ISBLANK(Q106),"",SUM(Q106*$E106))</f>
        <v>368.64</v>
      </c>
      <c r="S106" s="130"/>
      <c r="T106" s="131" t="str">
        <f>IF(ISBLANK(S106),"",SUM(S106*$E106))</f>
        <v/>
      </c>
      <c r="U106" s="130"/>
      <c r="V106" s="131" t="str">
        <f>IF(ISBLANK(U106),"",SUM(U106*$E106))</f>
        <v/>
      </c>
      <c r="W106" s="130"/>
      <c r="X106" s="131" t="str">
        <f>IF(ISBLANK(W106),"",SUM(W106*$E106))</f>
        <v/>
      </c>
      <c r="Y106" s="82"/>
      <c r="Z106" s="132" t="str">
        <f>IF(ISBLANK($S106),"",SUM($T106*$AU$10))</f>
        <v/>
      </c>
      <c r="AA106" s="119" t="str">
        <f t="shared" si="28"/>
        <v/>
      </c>
      <c r="AB106" s="119" t="str">
        <f t="shared" si="29"/>
        <v/>
      </c>
      <c r="AC106" s="119" t="str">
        <f t="shared" si="30"/>
        <v/>
      </c>
      <c r="AD106" s="133" t="str">
        <f>IF(ISBLANK($S106),"",SUM($T106*$AU$13))</f>
        <v/>
      </c>
      <c r="AE106" s="82" t="str">
        <f t="shared" si="26"/>
        <v/>
      </c>
      <c r="AF106" s="134">
        <f>IF(SUM(L106,Z106)=0,"",SUM(L106,Z106))</f>
        <v>184.32</v>
      </c>
      <c r="AG106" s="119" t="str">
        <f>IF(SUM(N106,AA106)=0,"",SUM(N106,AA106))</f>
        <v/>
      </c>
      <c r="AH106" s="119">
        <f>IF(SUM(P106,AB106)=0,"",SUM(P106,AB106))</f>
        <v>3870.72</v>
      </c>
      <c r="AI106" s="119">
        <f>IF(SUM(R106,AC106)=0,"",SUM(R106,AC106))</f>
        <v>368.64</v>
      </c>
      <c r="AJ106" s="135" t="str">
        <f>IF(SUM(X106,AD106)=0,"",SUM(X106,AD106))</f>
        <v/>
      </c>
      <c r="AK106" s="82"/>
      <c r="AL106" s="82"/>
      <c r="AM106" s="82"/>
      <c r="AN106" s="82"/>
      <c r="AO106" s="82"/>
      <c r="AP106" s="82"/>
      <c r="AQ106" s="82"/>
      <c r="AR106" s="82"/>
      <c r="AS106" s="82"/>
      <c r="AT106" s="82"/>
    </row>
    <row r="107" spans="1:46" ht="12" customHeight="1" x14ac:dyDescent="0.25">
      <c r="A107" s="76"/>
      <c r="B107" s="127" t="s">
        <v>322</v>
      </c>
      <c r="C107" s="108" t="s">
        <v>323</v>
      </c>
      <c r="D107" s="109">
        <f t="shared" si="24"/>
        <v>22</v>
      </c>
      <c r="E107" s="149">
        <v>487.23</v>
      </c>
      <c r="F107" s="111">
        <f>IF(OR(D107=0,E107=0),"",SUM(D107*E107))</f>
        <v>10719.060000000001</v>
      </c>
      <c r="G107" s="112" t="s">
        <v>122</v>
      </c>
      <c r="H107" s="140"/>
      <c r="I107" s="142"/>
      <c r="J107" s="82" t="str">
        <f t="shared" si="25"/>
        <v/>
      </c>
      <c r="K107" s="130"/>
      <c r="L107" s="116" t="str">
        <f t="shared" si="36"/>
        <v/>
      </c>
      <c r="M107" s="130"/>
      <c r="N107" s="116" t="str">
        <f t="shared" si="37"/>
        <v/>
      </c>
      <c r="O107" s="130"/>
      <c r="P107" s="116" t="str">
        <f t="shared" si="38"/>
        <v/>
      </c>
      <c r="Q107" s="130"/>
      <c r="R107" s="116" t="str">
        <f t="shared" si="39"/>
        <v/>
      </c>
      <c r="S107" s="130">
        <v>22</v>
      </c>
      <c r="T107" s="131">
        <f t="shared" si="40"/>
        <v>10719.060000000001</v>
      </c>
      <c r="U107" s="130"/>
      <c r="V107" s="131" t="str">
        <f t="shared" si="41"/>
        <v/>
      </c>
      <c r="W107" s="130"/>
      <c r="X107" s="131" t="str">
        <f t="shared" si="40"/>
        <v/>
      </c>
      <c r="Y107" s="82"/>
      <c r="Z107" s="132">
        <f t="shared" si="42"/>
        <v>1875.5888382207588</v>
      </c>
      <c r="AA107" s="119">
        <f t="shared" si="28"/>
        <v>1412.8584574549088</v>
      </c>
      <c r="AB107" s="119">
        <f t="shared" si="29"/>
        <v>4318.7886175877338</v>
      </c>
      <c r="AC107" s="119">
        <f t="shared" si="30"/>
        <v>3111.8240867366007</v>
      </c>
      <c r="AD107" s="133">
        <f t="shared" si="43"/>
        <v>0</v>
      </c>
      <c r="AE107" s="82" t="str">
        <f t="shared" si="26"/>
        <v/>
      </c>
      <c r="AF107" s="134">
        <f t="shared" si="31"/>
        <v>1875.5888382207588</v>
      </c>
      <c r="AG107" s="119">
        <f t="shared" si="32"/>
        <v>1412.8584574549088</v>
      </c>
      <c r="AH107" s="119">
        <f t="shared" si="33"/>
        <v>4318.7886175877338</v>
      </c>
      <c r="AI107" s="119">
        <f t="shared" si="34"/>
        <v>3111.8240867366007</v>
      </c>
      <c r="AJ107" s="135" t="str">
        <f t="shared" si="27"/>
        <v/>
      </c>
      <c r="AK107" s="82"/>
      <c r="AL107" s="82"/>
      <c r="AM107" s="82"/>
      <c r="AN107" s="82"/>
      <c r="AO107" s="82"/>
      <c r="AP107" s="82"/>
      <c r="AQ107" s="82"/>
      <c r="AR107" s="82"/>
      <c r="AS107" s="82"/>
      <c r="AT107" s="82"/>
    </row>
    <row r="108" spans="1:46" ht="12" customHeight="1" x14ac:dyDescent="0.25">
      <c r="A108" s="76"/>
      <c r="B108" s="127" t="s">
        <v>324</v>
      </c>
      <c r="C108" s="108" t="s">
        <v>323</v>
      </c>
      <c r="D108" s="109">
        <f t="shared" si="24"/>
        <v>185</v>
      </c>
      <c r="E108" s="149">
        <v>453.27</v>
      </c>
      <c r="F108" s="111">
        <f t="shared" si="35"/>
        <v>83854.95</v>
      </c>
      <c r="G108" s="112" t="s">
        <v>122</v>
      </c>
      <c r="H108" s="140"/>
      <c r="I108" s="142"/>
      <c r="J108" s="82" t="str">
        <f t="shared" si="25"/>
        <v/>
      </c>
      <c r="K108" s="130">
        <v>24</v>
      </c>
      <c r="L108" s="116">
        <f t="shared" si="36"/>
        <v>10878.48</v>
      </c>
      <c r="M108" s="130">
        <v>36</v>
      </c>
      <c r="N108" s="116">
        <f t="shared" si="37"/>
        <v>16317.72</v>
      </c>
      <c r="O108" s="130">
        <v>72</v>
      </c>
      <c r="P108" s="116">
        <f t="shared" si="38"/>
        <v>32635.439999999999</v>
      </c>
      <c r="Q108" s="130">
        <v>42</v>
      </c>
      <c r="R108" s="116">
        <f t="shared" si="39"/>
        <v>19037.34</v>
      </c>
      <c r="S108" s="130"/>
      <c r="T108" s="131" t="str">
        <f t="shared" si="40"/>
        <v/>
      </c>
      <c r="U108" s="130">
        <v>11</v>
      </c>
      <c r="V108" s="131">
        <f t="shared" si="41"/>
        <v>4985.9699999999993</v>
      </c>
      <c r="W108" s="130"/>
      <c r="X108" s="131" t="str">
        <f t="shared" si="40"/>
        <v/>
      </c>
      <c r="Y108" s="82"/>
      <c r="Z108" s="132" t="str">
        <f t="shared" si="42"/>
        <v/>
      </c>
      <c r="AA108" s="119">
        <f t="shared" si="28"/>
        <v>796.57294678158416</v>
      </c>
      <c r="AB108" s="119">
        <f t="shared" si="29"/>
        <v>2434.9432581065321</v>
      </c>
      <c r="AC108" s="119">
        <f t="shared" si="30"/>
        <v>1754.4537951118834</v>
      </c>
      <c r="AD108" s="133" t="str">
        <f t="shared" si="43"/>
        <v/>
      </c>
      <c r="AE108" s="82" t="str">
        <f t="shared" si="26"/>
        <v/>
      </c>
      <c r="AF108" s="134">
        <f t="shared" si="31"/>
        <v>10878.48</v>
      </c>
      <c r="AG108" s="119">
        <f t="shared" si="32"/>
        <v>17114.292946781585</v>
      </c>
      <c r="AH108" s="119">
        <f t="shared" si="33"/>
        <v>35070.383258106529</v>
      </c>
      <c r="AI108" s="119">
        <f t="shared" si="34"/>
        <v>20791.793795111884</v>
      </c>
      <c r="AJ108" s="135" t="str">
        <f t="shared" si="27"/>
        <v/>
      </c>
      <c r="AK108" s="82"/>
      <c r="AL108" s="82"/>
      <c r="AM108" s="82"/>
      <c r="AN108" s="82"/>
      <c r="AO108" s="82"/>
      <c r="AP108" s="82"/>
      <c r="AQ108" s="82"/>
      <c r="AR108" s="82"/>
      <c r="AS108" s="82"/>
      <c r="AT108" s="82"/>
    </row>
    <row r="109" spans="1:46" ht="12" customHeight="1" x14ac:dyDescent="0.25">
      <c r="A109" s="76"/>
      <c r="B109" s="127" t="s">
        <v>325</v>
      </c>
      <c r="C109" s="108" t="s">
        <v>326</v>
      </c>
      <c r="D109" s="109">
        <f t="shared" si="24"/>
        <v>47</v>
      </c>
      <c r="E109" s="149">
        <v>340.15</v>
      </c>
      <c r="F109" s="111">
        <f t="shared" si="35"/>
        <v>15987.05</v>
      </c>
      <c r="G109" s="112" t="s">
        <v>122</v>
      </c>
      <c r="H109" s="140"/>
      <c r="I109" s="142"/>
      <c r="J109" s="82" t="str">
        <f t="shared" si="25"/>
        <v/>
      </c>
      <c r="K109" s="130"/>
      <c r="L109" s="116" t="str">
        <f t="shared" si="36"/>
        <v/>
      </c>
      <c r="M109" s="130"/>
      <c r="N109" s="116" t="str">
        <f t="shared" si="37"/>
        <v/>
      </c>
      <c r="O109" s="130"/>
      <c r="P109" s="116" t="str">
        <f t="shared" si="38"/>
        <v/>
      </c>
      <c r="Q109" s="130"/>
      <c r="R109" s="116" t="str">
        <f t="shared" si="39"/>
        <v/>
      </c>
      <c r="S109" s="130">
        <v>47</v>
      </c>
      <c r="T109" s="131">
        <f t="shared" si="40"/>
        <v>15987.05</v>
      </c>
      <c r="U109" s="130"/>
      <c r="V109" s="131" t="str">
        <f t="shared" si="41"/>
        <v/>
      </c>
      <c r="W109" s="130"/>
      <c r="X109" s="131" t="str">
        <f t="shared" si="40"/>
        <v/>
      </c>
      <c r="Y109" s="82"/>
      <c r="Z109" s="132">
        <f t="shared" si="42"/>
        <v>2797.3658638049583</v>
      </c>
      <c r="AA109" s="119">
        <f t="shared" si="28"/>
        <v>2107.22197676424</v>
      </c>
      <c r="AB109" s="119">
        <f t="shared" si="29"/>
        <v>6441.3007827930769</v>
      </c>
      <c r="AC109" s="119">
        <f t="shared" si="30"/>
        <v>4641.161376637725</v>
      </c>
      <c r="AD109" s="133">
        <f t="shared" si="43"/>
        <v>0</v>
      </c>
      <c r="AE109" s="82" t="str">
        <f t="shared" si="26"/>
        <v/>
      </c>
      <c r="AF109" s="134">
        <f t="shared" si="31"/>
        <v>2797.3658638049583</v>
      </c>
      <c r="AG109" s="119">
        <f t="shared" si="32"/>
        <v>2107.22197676424</v>
      </c>
      <c r="AH109" s="119">
        <f t="shared" si="33"/>
        <v>6441.3007827930769</v>
      </c>
      <c r="AI109" s="119">
        <f t="shared" si="34"/>
        <v>4641.161376637725</v>
      </c>
      <c r="AJ109" s="135" t="str">
        <f t="shared" si="27"/>
        <v/>
      </c>
      <c r="AK109" s="82"/>
      <c r="AL109" s="82"/>
      <c r="AM109" s="82"/>
      <c r="AN109" s="82"/>
      <c r="AO109" s="82"/>
      <c r="AP109" s="82"/>
      <c r="AQ109" s="82"/>
      <c r="AR109" s="82"/>
      <c r="AS109" s="82"/>
      <c r="AT109" s="82"/>
    </row>
    <row r="110" spans="1:46" ht="12" customHeight="1" x14ac:dyDescent="0.25">
      <c r="A110" s="76"/>
      <c r="B110" s="127" t="s">
        <v>327</v>
      </c>
      <c r="C110" s="108" t="s">
        <v>328</v>
      </c>
      <c r="D110" s="109">
        <f t="shared" si="24"/>
        <v>216</v>
      </c>
      <c r="E110" s="149">
        <v>263.66000000000003</v>
      </c>
      <c r="F110" s="111">
        <f t="shared" si="35"/>
        <v>56950.560000000005</v>
      </c>
      <c r="G110" s="112" t="s">
        <v>122</v>
      </c>
      <c r="H110" s="140"/>
      <c r="I110" s="142"/>
      <c r="J110" s="82" t="str">
        <f t="shared" si="25"/>
        <v/>
      </c>
      <c r="K110" s="130"/>
      <c r="L110" s="116" t="str">
        <f t="shared" si="36"/>
        <v/>
      </c>
      <c r="M110" s="130"/>
      <c r="N110" s="116" t="str">
        <f t="shared" si="37"/>
        <v/>
      </c>
      <c r="O110" s="130"/>
      <c r="P110" s="116" t="str">
        <f t="shared" si="38"/>
        <v/>
      </c>
      <c r="Q110" s="130"/>
      <c r="R110" s="116" t="str">
        <f t="shared" si="39"/>
        <v/>
      </c>
      <c r="S110" s="130"/>
      <c r="T110" s="131" t="str">
        <f t="shared" si="40"/>
        <v/>
      </c>
      <c r="U110" s="130">
        <v>216</v>
      </c>
      <c r="V110" s="131">
        <f t="shared" si="41"/>
        <v>56950.560000000005</v>
      </c>
      <c r="W110" s="130"/>
      <c r="X110" s="131" t="str">
        <f t="shared" si="40"/>
        <v/>
      </c>
      <c r="Y110" s="82"/>
      <c r="Z110" s="132" t="str">
        <f t="shared" si="42"/>
        <v/>
      </c>
      <c r="AA110" s="119">
        <f t="shared" si="28"/>
        <v>9098.5857115188064</v>
      </c>
      <c r="AB110" s="119">
        <f t="shared" si="29"/>
        <v>27812.317787189168</v>
      </c>
      <c r="AC110" s="119">
        <f t="shared" si="30"/>
        <v>20039.656501292036</v>
      </c>
      <c r="AD110" s="133" t="str">
        <f t="shared" si="43"/>
        <v/>
      </c>
      <c r="AE110" s="82" t="str">
        <f t="shared" si="26"/>
        <v/>
      </c>
      <c r="AF110" s="134" t="str">
        <f t="shared" si="31"/>
        <v/>
      </c>
      <c r="AG110" s="119">
        <f t="shared" si="32"/>
        <v>9098.5857115188064</v>
      </c>
      <c r="AH110" s="119">
        <f t="shared" si="33"/>
        <v>27812.317787189168</v>
      </c>
      <c r="AI110" s="119">
        <f t="shared" si="34"/>
        <v>20039.656501292036</v>
      </c>
      <c r="AJ110" s="135" t="str">
        <f t="shared" si="27"/>
        <v/>
      </c>
      <c r="AK110" s="82"/>
      <c r="AL110" s="82"/>
      <c r="AM110" s="82"/>
      <c r="AN110" s="82"/>
      <c r="AO110" s="82"/>
      <c r="AP110" s="82"/>
      <c r="AQ110" s="82"/>
      <c r="AR110" s="82"/>
      <c r="AS110" s="82"/>
      <c r="AT110" s="82"/>
    </row>
    <row r="111" spans="1:46" ht="12" customHeight="1" x14ac:dyDescent="0.25">
      <c r="A111" s="76"/>
      <c r="B111" s="127" t="s">
        <v>329</v>
      </c>
      <c r="C111" s="108" t="s">
        <v>330</v>
      </c>
      <c r="D111" s="109">
        <f t="shared" si="24"/>
        <v>14</v>
      </c>
      <c r="E111" s="149">
        <v>61.7</v>
      </c>
      <c r="F111" s="111">
        <f t="shared" si="35"/>
        <v>863.80000000000007</v>
      </c>
      <c r="G111" s="112" t="s">
        <v>122</v>
      </c>
      <c r="H111" s="140"/>
      <c r="I111" s="142"/>
      <c r="J111" s="82" t="str">
        <f t="shared" si="25"/>
        <v/>
      </c>
      <c r="K111" s="130">
        <v>10</v>
      </c>
      <c r="L111" s="116">
        <f t="shared" si="36"/>
        <v>617</v>
      </c>
      <c r="M111" s="130"/>
      <c r="N111" s="116" t="str">
        <f t="shared" si="37"/>
        <v/>
      </c>
      <c r="O111" s="130"/>
      <c r="P111" s="116" t="str">
        <f t="shared" si="38"/>
        <v/>
      </c>
      <c r="Q111" s="130"/>
      <c r="R111" s="116" t="str">
        <f t="shared" si="39"/>
        <v/>
      </c>
      <c r="S111" s="130">
        <v>3</v>
      </c>
      <c r="T111" s="131">
        <f t="shared" si="40"/>
        <v>185.10000000000002</v>
      </c>
      <c r="U111" s="130">
        <v>1</v>
      </c>
      <c r="V111" s="131">
        <f t="shared" si="41"/>
        <v>61.7</v>
      </c>
      <c r="W111" s="130"/>
      <c r="X111" s="131" t="str">
        <f t="shared" si="40"/>
        <v/>
      </c>
      <c r="Y111" s="82"/>
      <c r="Z111" s="132">
        <f t="shared" si="42"/>
        <v>32.388240569104234</v>
      </c>
      <c r="AA111" s="119">
        <f t="shared" si="28"/>
        <v>34.255041052090725</v>
      </c>
      <c r="AB111" s="119">
        <f t="shared" si="29"/>
        <v>104.70990962340717</v>
      </c>
      <c r="AC111" s="119">
        <f t="shared" si="30"/>
        <v>75.44680875539791</v>
      </c>
      <c r="AD111" s="133">
        <f t="shared" si="43"/>
        <v>0</v>
      </c>
      <c r="AE111" s="82" t="str">
        <f t="shared" si="26"/>
        <v/>
      </c>
      <c r="AF111" s="134">
        <f t="shared" si="31"/>
        <v>649.38824056910425</v>
      </c>
      <c r="AG111" s="119">
        <f t="shared" si="32"/>
        <v>34.255041052090725</v>
      </c>
      <c r="AH111" s="119">
        <f t="shared" si="33"/>
        <v>104.70990962340717</v>
      </c>
      <c r="AI111" s="119">
        <f t="shared" si="34"/>
        <v>75.44680875539791</v>
      </c>
      <c r="AJ111" s="135" t="str">
        <f t="shared" si="27"/>
        <v/>
      </c>
      <c r="AK111" s="82"/>
      <c r="AL111" s="82"/>
      <c r="AM111" s="82"/>
      <c r="AN111" s="82"/>
      <c r="AO111" s="82"/>
      <c r="AP111" s="82"/>
      <c r="AQ111" s="82"/>
      <c r="AR111" s="82"/>
      <c r="AS111" s="82"/>
      <c r="AT111" s="82"/>
    </row>
    <row r="112" spans="1:46" ht="12" customHeight="1" x14ac:dyDescent="0.25">
      <c r="A112" s="76"/>
      <c r="B112" s="127" t="s">
        <v>331</v>
      </c>
      <c r="C112" s="108" t="s">
        <v>323</v>
      </c>
      <c r="D112" s="109">
        <f t="shared" si="24"/>
        <v>56</v>
      </c>
      <c r="E112" s="149">
        <v>486.49</v>
      </c>
      <c r="F112" s="111">
        <f t="shared" si="35"/>
        <v>27243.440000000002</v>
      </c>
      <c r="G112" s="112" t="s">
        <v>122</v>
      </c>
      <c r="H112" s="140"/>
      <c r="I112" s="142"/>
      <c r="J112" s="82" t="str">
        <f t="shared" si="25"/>
        <v/>
      </c>
      <c r="K112" s="130"/>
      <c r="L112" s="116" t="str">
        <f t="shared" si="36"/>
        <v/>
      </c>
      <c r="M112" s="130">
        <v>9</v>
      </c>
      <c r="N112" s="116">
        <f t="shared" si="37"/>
        <v>4378.41</v>
      </c>
      <c r="O112" s="130">
        <v>24</v>
      </c>
      <c r="P112" s="116">
        <f t="shared" si="38"/>
        <v>11675.76</v>
      </c>
      <c r="Q112" s="130">
        <v>23</v>
      </c>
      <c r="R112" s="116">
        <f t="shared" si="39"/>
        <v>11189.27</v>
      </c>
      <c r="S112" s="130"/>
      <c r="T112" s="131" t="str">
        <f t="shared" si="40"/>
        <v/>
      </c>
      <c r="U112" s="130"/>
      <c r="V112" s="131" t="str">
        <f t="shared" si="41"/>
        <v/>
      </c>
      <c r="W112" s="130"/>
      <c r="X112" s="131" t="str">
        <f t="shared" si="40"/>
        <v/>
      </c>
      <c r="Y112" s="82"/>
      <c r="Z112" s="132" t="str">
        <f t="shared" si="42"/>
        <v/>
      </c>
      <c r="AA112" s="119" t="str">
        <f t="shared" si="28"/>
        <v/>
      </c>
      <c r="AB112" s="119" t="str">
        <f t="shared" si="29"/>
        <v/>
      </c>
      <c r="AC112" s="119" t="str">
        <f t="shared" si="30"/>
        <v/>
      </c>
      <c r="AD112" s="133" t="str">
        <f t="shared" si="43"/>
        <v/>
      </c>
      <c r="AE112" s="82" t="str">
        <f t="shared" si="26"/>
        <v/>
      </c>
      <c r="AF112" s="134" t="str">
        <f t="shared" si="31"/>
        <v/>
      </c>
      <c r="AG112" s="119">
        <f t="shared" si="32"/>
        <v>4378.41</v>
      </c>
      <c r="AH112" s="119">
        <f t="shared" si="33"/>
        <v>11675.76</v>
      </c>
      <c r="AI112" s="119">
        <f t="shared" si="34"/>
        <v>11189.27</v>
      </c>
      <c r="AJ112" s="135" t="str">
        <f t="shared" si="27"/>
        <v/>
      </c>
      <c r="AK112" s="82"/>
      <c r="AL112" s="82"/>
      <c r="AM112" s="82"/>
      <c r="AN112" s="82"/>
      <c r="AO112" s="82"/>
      <c r="AP112" s="82"/>
      <c r="AQ112" s="82"/>
      <c r="AR112" s="82"/>
      <c r="AS112" s="82"/>
      <c r="AT112" s="82"/>
    </row>
    <row r="113" spans="1:46" ht="12" customHeight="1" x14ac:dyDescent="0.25">
      <c r="A113" s="76"/>
      <c r="B113" s="127" t="s">
        <v>332</v>
      </c>
      <c r="C113" s="108" t="s">
        <v>333</v>
      </c>
      <c r="D113" s="109">
        <f t="shared" si="24"/>
        <v>44</v>
      </c>
      <c r="E113" s="149">
        <v>517.52</v>
      </c>
      <c r="F113" s="111">
        <f t="shared" si="35"/>
        <v>22770.879999999997</v>
      </c>
      <c r="G113" s="112" t="s">
        <v>122</v>
      </c>
      <c r="H113" s="140"/>
      <c r="I113" s="142"/>
      <c r="J113" s="82" t="str">
        <f t="shared" si="25"/>
        <v/>
      </c>
      <c r="K113" s="130">
        <v>37</v>
      </c>
      <c r="L113" s="116">
        <f t="shared" si="36"/>
        <v>19148.239999999998</v>
      </c>
      <c r="M113" s="130">
        <v>1</v>
      </c>
      <c r="N113" s="116">
        <f t="shared" si="37"/>
        <v>517.52</v>
      </c>
      <c r="O113" s="130">
        <v>1</v>
      </c>
      <c r="P113" s="116">
        <f t="shared" si="38"/>
        <v>517.52</v>
      </c>
      <c r="Q113" s="130">
        <v>5</v>
      </c>
      <c r="R113" s="116">
        <f t="shared" si="39"/>
        <v>2587.6</v>
      </c>
      <c r="S113" s="130"/>
      <c r="T113" s="131" t="str">
        <f t="shared" si="40"/>
        <v/>
      </c>
      <c r="U113" s="130"/>
      <c r="V113" s="131" t="str">
        <f t="shared" si="41"/>
        <v/>
      </c>
      <c r="W113" s="130"/>
      <c r="X113" s="131" t="str">
        <f t="shared" si="40"/>
        <v/>
      </c>
      <c r="Y113" s="82"/>
      <c r="Z113" s="132" t="str">
        <f t="shared" si="42"/>
        <v/>
      </c>
      <c r="AA113" s="119" t="str">
        <f t="shared" si="28"/>
        <v/>
      </c>
      <c r="AB113" s="119" t="str">
        <f t="shared" si="29"/>
        <v/>
      </c>
      <c r="AC113" s="119" t="str">
        <f t="shared" si="30"/>
        <v/>
      </c>
      <c r="AD113" s="133" t="str">
        <f t="shared" si="43"/>
        <v/>
      </c>
      <c r="AE113" s="82" t="str">
        <f t="shared" si="26"/>
        <v/>
      </c>
      <c r="AF113" s="134">
        <f t="shared" si="31"/>
        <v>19148.239999999998</v>
      </c>
      <c r="AG113" s="119">
        <f t="shared" si="32"/>
        <v>517.52</v>
      </c>
      <c r="AH113" s="119">
        <f t="shared" si="33"/>
        <v>517.52</v>
      </c>
      <c r="AI113" s="119">
        <f t="shared" si="34"/>
        <v>2587.6</v>
      </c>
      <c r="AJ113" s="135" t="str">
        <f t="shared" si="27"/>
        <v/>
      </c>
      <c r="AK113" s="82"/>
      <c r="AL113" s="82"/>
      <c r="AM113" s="82"/>
      <c r="AN113" s="82"/>
      <c r="AO113" s="82"/>
      <c r="AP113" s="82"/>
      <c r="AQ113" s="82"/>
      <c r="AR113" s="82"/>
      <c r="AS113" s="82"/>
      <c r="AT113" s="82"/>
    </row>
    <row r="114" spans="1:46" ht="12" customHeight="1" x14ac:dyDescent="0.25">
      <c r="A114" s="76"/>
      <c r="B114" s="127" t="s">
        <v>334</v>
      </c>
      <c r="C114" s="108" t="s">
        <v>335</v>
      </c>
      <c r="D114" s="109">
        <f t="shared" si="24"/>
        <v>249</v>
      </c>
      <c r="E114" s="149">
        <v>477.04</v>
      </c>
      <c r="F114" s="111">
        <f t="shared" si="35"/>
        <v>118782.96</v>
      </c>
      <c r="G114" s="112" t="s">
        <v>122</v>
      </c>
      <c r="H114" s="140"/>
      <c r="I114" s="142"/>
      <c r="J114" s="82" t="str">
        <f t="shared" si="25"/>
        <v/>
      </c>
      <c r="K114" s="130">
        <v>46</v>
      </c>
      <c r="L114" s="116">
        <f t="shared" si="36"/>
        <v>21943.84</v>
      </c>
      <c r="M114" s="130">
        <v>30</v>
      </c>
      <c r="N114" s="116">
        <f t="shared" si="37"/>
        <v>14311.2</v>
      </c>
      <c r="O114" s="130">
        <v>87</v>
      </c>
      <c r="P114" s="116">
        <f t="shared" si="38"/>
        <v>41502.480000000003</v>
      </c>
      <c r="Q114" s="130">
        <v>83</v>
      </c>
      <c r="R114" s="116">
        <f t="shared" si="39"/>
        <v>39594.32</v>
      </c>
      <c r="S114" s="130"/>
      <c r="T114" s="131" t="str">
        <f t="shared" si="40"/>
        <v/>
      </c>
      <c r="U114" s="130">
        <v>3</v>
      </c>
      <c r="V114" s="131">
        <f t="shared" si="41"/>
        <v>1431.1200000000001</v>
      </c>
      <c r="W114" s="130"/>
      <c r="X114" s="131" t="str">
        <f t="shared" si="40"/>
        <v/>
      </c>
      <c r="Y114" s="82"/>
      <c r="Z114" s="132" t="str">
        <f t="shared" si="42"/>
        <v/>
      </c>
      <c r="AA114" s="119">
        <f t="shared" si="28"/>
        <v>228.63985856273922</v>
      </c>
      <c r="AB114" s="119">
        <f t="shared" si="29"/>
        <v>698.90031338764993</v>
      </c>
      <c r="AC114" s="119">
        <f t="shared" si="30"/>
        <v>503.57982804961102</v>
      </c>
      <c r="AD114" s="133" t="str">
        <f t="shared" si="43"/>
        <v/>
      </c>
      <c r="AE114" s="82" t="str">
        <f t="shared" si="26"/>
        <v/>
      </c>
      <c r="AF114" s="134">
        <f t="shared" si="31"/>
        <v>21943.84</v>
      </c>
      <c r="AG114" s="119">
        <f t="shared" si="32"/>
        <v>14539.83985856274</v>
      </c>
      <c r="AH114" s="119">
        <f t="shared" si="33"/>
        <v>42201.38031338765</v>
      </c>
      <c r="AI114" s="119">
        <f t="shared" si="34"/>
        <v>40097.899828049609</v>
      </c>
      <c r="AJ114" s="135" t="str">
        <f t="shared" si="27"/>
        <v/>
      </c>
      <c r="AK114" s="82"/>
      <c r="AL114" s="82"/>
      <c r="AM114" s="82"/>
      <c r="AN114" s="82"/>
      <c r="AO114" s="82"/>
      <c r="AP114" s="82"/>
      <c r="AQ114" s="82"/>
      <c r="AR114" s="82"/>
      <c r="AS114" s="82"/>
      <c r="AT114" s="82"/>
    </row>
    <row r="115" spans="1:46" ht="12" customHeight="1" x14ac:dyDescent="0.25">
      <c r="A115" s="76"/>
      <c r="B115" s="127" t="s">
        <v>336</v>
      </c>
      <c r="C115" s="108" t="s">
        <v>337</v>
      </c>
      <c r="D115" s="109">
        <f t="shared" si="24"/>
        <v>40</v>
      </c>
      <c r="E115" s="149">
        <v>411.88</v>
      </c>
      <c r="F115" s="111">
        <f t="shared" si="35"/>
        <v>16475.2</v>
      </c>
      <c r="G115" s="112" t="s">
        <v>122</v>
      </c>
      <c r="H115" s="140"/>
      <c r="I115" s="142"/>
      <c r="J115" s="82" t="str">
        <f t="shared" si="25"/>
        <v/>
      </c>
      <c r="K115" s="130"/>
      <c r="L115" s="116" t="str">
        <f t="shared" si="36"/>
        <v/>
      </c>
      <c r="M115" s="130"/>
      <c r="N115" s="116" t="str">
        <f t="shared" si="37"/>
        <v/>
      </c>
      <c r="O115" s="130">
        <v>2</v>
      </c>
      <c r="P115" s="116">
        <f t="shared" si="38"/>
        <v>823.76</v>
      </c>
      <c r="Q115" s="130"/>
      <c r="R115" s="116" t="str">
        <f t="shared" si="39"/>
        <v/>
      </c>
      <c r="S115" s="130">
        <v>38</v>
      </c>
      <c r="T115" s="131">
        <f t="shared" si="40"/>
        <v>15651.44</v>
      </c>
      <c r="U115" s="130"/>
      <c r="V115" s="131" t="str">
        <f t="shared" si="41"/>
        <v/>
      </c>
      <c r="W115" s="130"/>
      <c r="X115" s="131" t="str">
        <f t="shared" si="40"/>
        <v/>
      </c>
      <c r="Y115" s="82"/>
      <c r="Z115" s="132">
        <f t="shared" si="42"/>
        <v>2738.6418366985454</v>
      </c>
      <c r="AA115" s="119">
        <f t="shared" si="28"/>
        <v>2062.9858751931656</v>
      </c>
      <c r="AB115" s="119">
        <f t="shared" si="29"/>
        <v>6306.0810295732417</v>
      </c>
      <c r="AC115" s="119">
        <f t="shared" si="30"/>
        <v>4543.7312585350492</v>
      </c>
      <c r="AD115" s="133">
        <f t="shared" si="43"/>
        <v>0</v>
      </c>
      <c r="AE115" s="82" t="str">
        <f t="shared" si="26"/>
        <v/>
      </c>
      <c r="AF115" s="134">
        <f t="shared" si="31"/>
        <v>2738.6418366985454</v>
      </c>
      <c r="AG115" s="119">
        <f t="shared" si="32"/>
        <v>2062.9858751931656</v>
      </c>
      <c r="AH115" s="119">
        <f t="shared" si="33"/>
        <v>7129.8410295732419</v>
      </c>
      <c r="AI115" s="119">
        <f t="shared" si="34"/>
        <v>4543.7312585350492</v>
      </c>
      <c r="AJ115" s="135" t="str">
        <f t="shared" si="27"/>
        <v/>
      </c>
      <c r="AK115" s="82"/>
      <c r="AL115" s="82"/>
      <c r="AM115" s="82"/>
      <c r="AN115" s="82"/>
      <c r="AO115" s="82"/>
      <c r="AP115" s="82"/>
      <c r="AQ115" s="82"/>
      <c r="AR115" s="82"/>
      <c r="AS115" s="82"/>
      <c r="AT115" s="82"/>
    </row>
    <row r="116" spans="1:46" ht="12" customHeight="1" x14ac:dyDescent="0.25">
      <c r="A116" s="76"/>
      <c r="B116" s="127" t="s">
        <v>338</v>
      </c>
      <c r="C116" s="108" t="s">
        <v>339</v>
      </c>
      <c r="D116" s="109">
        <f t="shared" si="24"/>
        <v>4</v>
      </c>
      <c r="E116" s="149">
        <v>301.56</v>
      </c>
      <c r="F116" s="111">
        <f t="shared" si="35"/>
        <v>1206.24</v>
      </c>
      <c r="G116" s="112" t="s">
        <v>122</v>
      </c>
      <c r="H116" s="140"/>
      <c r="I116" s="141"/>
      <c r="J116" s="82" t="str">
        <f t="shared" si="25"/>
        <v/>
      </c>
      <c r="K116" s="130"/>
      <c r="L116" s="116" t="str">
        <f t="shared" si="36"/>
        <v/>
      </c>
      <c r="M116" s="130"/>
      <c r="N116" s="116" t="str">
        <f t="shared" si="37"/>
        <v/>
      </c>
      <c r="O116" s="130">
        <v>4</v>
      </c>
      <c r="P116" s="116">
        <f t="shared" si="38"/>
        <v>1206.24</v>
      </c>
      <c r="Q116" s="130"/>
      <c r="R116" s="116" t="str">
        <f t="shared" si="39"/>
        <v/>
      </c>
      <c r="S116" s="130"/>
      <c r="T116" s="131" t="str">
        <f t="shared" si="40"/>
        <v/>
      </c>
      <c r="U116" s="130"/>
      <c r="V116" s="131" t="str">
        <f t="shared" si="41"/>
        <v/>
      </c>
      <c r="W116" s="130"/>
      <c r="X116" s="131" t="str">
        <f t="shared" si="40"/>
        <v/>
      </c>
      <c r="Y116" s="82"/>
      <c r="Z116" s="132" t="str">
        <f t="shared" si="42"/>
        <v/>
      </c>
      <c r="AA116" s="119" t="str">
        <f t="shared" si="28"/>
        <v/>
      </c>
      <c r="AB116" s="119" t="str">
        <f t="shared" si="29"/>
        <v/>
      </c>
      <c r="AC116" s="119" t="str">
        <f t="shared" si="30"/>
        <v/>
      </c>
      <c r="AD116" s="133" t="str">
        <f t="shared" si="43"/>
        <v/>
      </c>
      <c r="AE116" s="82" t="str">
        <f t="shared" si="26"/>
        <v/>
      </c>
      <c r="AF116" s="134" t="str">
        <f t="shared" si="31"/>
        <v/>
      </c>
      <c r="AG116" s="119" t="str">
        <f t="shared" si="32"/>
        <v/>
      </c>
      <c r="AH116" s="119">
        <f t="shared" si="33"/>
        <v>1206.24</v>
      </c>
      <c r="AI116" s="119" t="str">
        <f t="shared" si="34"/>
        <v/>
      </c>
      <c r="AJ116" s="135" t="str">
        <f t="shared" si="27"/>
        <v/>
      </c>
      <c r="AK116" s="82"/>
      <c r="AL116" s="82"/>
      <c r="AM116" s="82"/>
      <c r="AN116" s="82"/>
      <c r="AO116" s="82"/>
      <c r="AP116" s="82"/>
      <c r="AQ116" s="82"/>
      <c r="AR116" s="82"/>
      <c r="AS116" s="82"/>
      <c r="AT116" s="82"/>
    </row>
    <row r="117" spans="1:46" ht="12" customHeight="1" x14ac:dyDescent="0.25">
      <c r="A117" s="76"/>
      <c r="B117" s="127" t="s">
        <v>340</v>
      </c>
      <c r="C117" s="108" t="s">
        <v>341</v>
      </c>
      <c r="D117" s="109">
        <f t="shared" si="24"/>
        <v>12</v>
      </c>
      <c r="E117" s="150" t="s">
        <v>342</v>
      </c>
      <c r="F117" s="111">
        <f t="shared" si="35"/>
        <v>14874.119999999999</v>
      </c>
      <c r="G117" s="112" t="s">
        <v>122</v>
      </c>
      <c r="H117" s="128"/>
      <c r="I117" s="129"/>
      <c r="J117" s="82" t="str">
        <f t="shared" si="25"/>
        <v/>
      </c>
      <c r="K117" s="130">
        <v>2</v>
      </c>
      <c r="L117" s="116">
        <f t="shared" si="36"/>
        <v>2479.02</v>
      </c>
      <c r="M117" s="130"/>
      <c r="N117" s="116" t="str">
        <f t="shared" si="37"/>
        <v/>
      </c>
      <c r="O117" s="130">
        <v>6</v>
      </c>
      <c r="P117" s="116">
        <f t="shared" si="38"/>
        <v>7437.0599999999995</v>
      </c>
      <c r="Q117" s="130">
        <v>4</v>
      </c>
      <c r="R117" s="116">
        <f t="shared" si="39"/>
        <v>4958.04</v>
      </c>
      <c r="S117" s="130"/>
      <c r="T117" s="131" t="str">
        <f t="shared" si="40"/>
        <v/>
      </c>
      <c r="U117" s="130"/>
      <c r="V117" s="131" t="str">
        <f t="shared" si="41"/>
        <v/>
      </c>
      <c r="W117" s="130"/>
      <c r="X117" s="131" t="str">
        <f t="shared" si="40"/>
        <v/>
      </c>
      <c r="Y117" s="82"/>
      <c r="Z117" s="132" t="str">
        <f t="shared" si="42"/>
        <v/>
      </c>
      <c r="AA117" s="119" t="str">
        <f t="shared" si="28"/>
        <v/>
      </c>
      <c r="AB117" s="119" t="str">
        <f t="shared" si="29"/>
        <v/>
      </c>
      <c r="AC117" s="119" t="str">
        <f t="shared" si="30"/>
        <v/>
      </c>
      <c r="AD117" s="133" t="str">
        <f t="shared" si="43"/>
        <v/>
      </c>
      <c r="AE117" s="82" t="str">
        <f t="shared" si="26"/>
        <v/>
      </c>
      <c r="AF117" s="134">
        <f t="shared" si="31"/>
        <v>2479.02</v>
      </c>
      <c r="AG117" s="119" t="str">
        <f t="shared" si="32"/>
        <v/>
      </c>
      <c r="AH117" s="119">
        <f t="shared" si="33"/>
        <v>7437.0599999999995</v>
      </c>
      <c r="AI117" s="119">
        <f t="shared" si="34"/>
        <v>4958.04</v>
      </c>
      <c r="AJ117" s="135" t="str">
        <f t="shared" si="27"/>
        <v/>
      </c>
      <c r="AK117" s="82"/>
      <c r="AL117" s="82"/>
      <c r="AM117" s="82"/>
      <c r="AN117" s="82"/>
      <c r="AO117" s="82"/>
      <c r="AP117" s="82"/>
      <c r="AQ117" s="82"/>
      <c r="AR117" s="82"/>
      <c r="AS117" s="82"/>
      <c r="AT117" s="82"/>
    </row>
    <row r="118" spans="1:46" ht="12" customHeight="1" x14ac:dyDescent="0.25">
      <c r="A118" s="76"/>
      <c r="B118" s="127" t="s">
        <v>343</v>
      </c>
      <c r="C118" s="108" t="s">
        <v>341</v>
      </c>
      <c r="D118" s="109">
        <f t="shared" si="24"/>
        <v>22</v>
      </c>
      <c r="E118" s="150" t="s">
        <v>342</v>
      </c>
      <c r="F118" s="111">
        <f t="shared" si="35"/>
        <v>27269.22</v>
      </c>
      <c r="G118" s="112" t="s">
        <v>122</v>
      </c>
      <c r="H118" s="128"/>
      <c r="I118" s="129"/>
      <c r="J118" s="82" t="str">
        <f t="shared" si="25"/>
        <v/>
      </c>
      <c r="K118" s="130">
        <v>4</v>
      </c>
      <c r="L118" s="116">
        <f t="shared" si="36"/>
        <v>4958.04</v>
      </c>
      <c r="M118" s="130">
        <v>4</v>
      </c>
      <c r="N118" s="116">
        <f t="shared" si="37"/>
        <v>4958.04</v>
      </c>
      <c r="O118" s="130">
        <v>6</v>
      </c>
      <c r="P118" s="116">
        <f t="shared" si="38"/>
        <v>7437.0599999999995</v>
      </c>
      <c r="Q118" s="130">
        <v>8</v>
      </c>
      <c r="R118" s="116">
        <f t="shared" si="39"/>
        <v>9916.08</v>
      </c>
      <c r="S118" s="130"/>
      <c r="T118" s="131" t="str">
        <f t="shared" si="40"/>
        <v/>
      </c>
      <c r="U118" s="130"/>
      <c r="V118" s="131" t="str">
        <f t="shared" si="41"/>
        <v/>
      </c>
      <c r="W118" s="130"/>
      <c r="X118" s="131" t="str">
        <f t="shared" si="40"/>
        <v/>
      </c>
      <c r="Y118" s="82"/>
      <c r="Z118" s="132" t="str">
        <f t="shared" si="42"/>
        <v/>
      </c>
      <c r="AA118" s="119" t="str">
        <f t="shared" si="28"/>
        <v/>
      </c>
      <c r="AB118" s="119" t="str">
        <f t="shared" si="29"/>
        <v/>
      </c>
      <c r="AC118" s="119" t="str">
        <f t="shared" si="30"/>
        <v/>
      </c>
      <c r="AD118" s="133" t="str">
        <f t="shared" si="43"/>
        <v/>
      </c>
      <c r="AE118" s="82" t="str">
        <f t="shared" si="26"/>
        <v/>
      </c>
      <c r="AF118" s="134">
        <f t="shared" si="31"/>
        <v>4958.04</v>
      </c>
      <c r="AG118" s="119">
        <f t="shared" si="32"/>
        <v>4958.04</v>
      </c>
      <c r="AH118" s="119">
        <f t="shared" si="33"/>
        <v>7437.0599999999995</v>
      </c>
      <c r="AI118" s="119">
        <f t="shared" si="34"/>
        <v>9916.08</v>
      </c>
      <c r="AJ118" s="135" t="str">
        <f t="shared" si="27"/>
        <v/>
      </c>
      <c r="AK118" s="82"/>
      <c r="AL118" s="82"/>
      <c r="AM118" s="82"/>
      <c r="AN118" s="82"/>
      <c r="AO118" s="82"/>
      <c r="AP118" s="82"/>
      <c r="AQ118" s="82"/>
      <c r="AR118" s="82"/>
      <c r="AS118" s="82"/>
      <c r="AT118" s="82"/>
    </row>
    <row r="119" spans="1:46" ht="12" customHeight="1" x14ac:dyDescent="0.25">
      <c r="A119" s="76"/>
      <c r="B119" s="127" t="s">
        <v>344</v>
      </c>
      <c r="C119" s="108" t="s">
        <v>345</v>
      </c>
      <c r="D119" s="109">
        <f t="shared" si="24"/>
        <v>15</v>
      </c>
      <c r="E119" s="150" t="s">
        <v>346</v>
      </c>
      <c r="F119" s="111">
        <f t="shared" si="35"/>
        <v>17179.949999999997</v>
      </c>
      <c r="G119" s="112" t="s">
        <v>122</v>
      </c>
      <c r="H119" s="128"/>
      <c r="I119" s="129"/>
      <c r="J119" s="82" t="str">
        <f t="shared" si="25"/>
        <v/>
      </c>
      <c r="K119" s="130"/>
      <c r="L119" s="116" t="str">
        <f t="shared" si="36"/>
        <v/>
      </c>
      <c r="M119" s="130">
        <v>3</v>
      </c>
      <c r="N119" s="116">
        <f t="shared" si="37"/>
        <v>3435.99</v>
      </c>
      <c r="O119" s="130">
        <v>5</v>
      </c>
      <c r="P119" s="116">
        <f t="shared" si="38"/>
        <v>5726.65</v>
      </c>
      <c r="Q119" s="130">
        <v>7</v>
      </c>
      <c r="R119" s="116">
        <f t="shared" si="39"/>
        <v>8017.3099999999995</v>
      </c>
      <c r="S119" s="130"/>
      <c r="T119" s="131" t="str">
        <f t="shared" si="40"/>
        <v/>
      </c>
      <c r="U119" s="130"/>
      <c r="V119" s="131" t="str">
        <f t="shared" si="41"/>
        <v/>
      </c>
      <c r="W119" s="130"/>
      <c r="X119" s="131" t="str">
        <f t="shared" si="40"/>
        <v/>
      </c>
      <c r="Y119" s="82"/>
      <c r="Z119" s="132" t="str">
        <f t="shared" si="42"/>
        <v/>
      </c>
      <c r="AA119" s="119" t="str">
        <f t="shared" si="28"/>
        <v/>
      </c>
      <c r="AB119" s="119" t="str">
        <f t="shared" si="29"/>
        <v/>
      </c>
      <c r="AC119" s="119" t="str">
        <f t="shared" si="30"/>
        <v/>
      </c>
      <c r="AD119" s="133" t="str">
        <f t="shared" si="43"/>
        <v/>
      </c>
      <c r="AE119" s="82" t="str">
        <f t="shared" si="26"/>
        <v/>
      </c>
      <c r="AF119" s="134" t="str">
        <f t="shared" si="31"/>
        <v/>
      </c>
      <c r="AG119" s="119">
        <f t="shared" si="32"/>
        <v>3435.99</v>
      </c>
      <c r="AH119" s="119">
        <f t="shared" si="33"/>
        <v>5726.65</v>
      </c>
      <c r="AI119" s="119">
        <f t="shared" si="34"/>
        <v>8017.3099999999995</v>
      </c>
      <c r="AJ119" s="135" t="str">
        <f t="shared" si="27"/>
        <v/>
      </c>
      <c r="AK119" s="82"/>
      <c r="AL119" s="82"/>
      <c r="AM119" s="82"/>
      <c r="AN119" s="82"/>
      <c r="AO119" s="82"/>
      <c r="AP119" s="82"/>
      <c r="AQ119" s="82"/>
      <c r="AR119" s="82"/>
      <c r="AS119" s="82"/>
      <c r="AT119" s="82"/>
    </row>
    <row r="120" spans="1:46" ht="12" customHeight="1" x14ac:dyDescent="0.25">
      <c r="A120" s="76"/>
      <c r="B120" s="127" t="s">
        <v>347</v>
      </c>
      <c r="C120" s="108" t="s">
        <v>348</v>
      </c>
      <c r="D120" s="109">
        <f t="shared" si="24"/>
        <v>8</v>
      </c>
      <c r="E120" s="149">
        <v>211.5</v>
      </c>
      <c r="F120" s="111">
        <f t="shared" si="35"/>
        <v>1692</v>
      </c>
      <c r="G120" s="112" t="s">
        <v>122</v>
      </c>
      <c r="H120" s="128"/>
      <c r="I120" s="129"/>
      <c r="J120" s="82" t="str">
        <f t="shared" si="25"/>
        <v/>
      </c>
      <c r="K120" s="130"/>
      <c r="L120" s="116" t="str">
        <f t="shared" si="36"/>
        <v/>
      </c>
      <c r="M120" s="130"/>
      <c r="N120" s="116" t="str">
        <f t="shared" si="37"/>
        <v/>
      </c>
      <c r="O120" s="130">
        <v>4</v>
      </c>
      <c r="P120" s="116">
        <f t="shared" si="38"/>
        <v>846</v>
      </c>
      <c r="Q120" s="130">
        <v>4</v>
      </c>
      <c r="R120" s="116">
        <f t="shared" si="39"/>
        <v>846</v>
      </c>
      <c r="S120" s="130"/>
      <c r="T120" s="131" t="str">
        <f t="shared" si="40"/>
        <v/>
      </c>
      <c r="U120" s="130"/>
      <c r="V120" s="131" t="str">
        <f t="shared" si="41"/>
        <v/>
      </c>
      <c r="W120" s="130"/>
      <c r="X120" s="131" t="str">
        <f t="shared" si="40"/>
        <v/>
      </c>
      <c r="Y120" s="82"/>
      <c r="Z120" s="132" t="str">
        <f t="shared" si="42"/>
        <v/>
      </c>
      <c r="AA120" s="119" t="str">
        <f t="shared" si="28"/>
        <v/>
      </c>
      <c r="AB120" s="119" t="str">
        <f t="shared" si="29"/>
        <v/>
      </c>
      <c r="AC120" s="119" t="str">
        <f t="shared" si="30"/>
        <v/>
      </c>
      <c r="AD120" s="133" t="str">
        <f t="shared" si="43"/>
        <v/>
      </c>
      <c r="AE120" s="82" t="str">
        <f t="shared" si="26"/>
        <v/>
      </c>
      <c r="AF120" s="134" t="str">
        <f t="shared" si="31"/>
        <v/>
      </c>
      <c r="AG120" s="119" t="str">
        <f t="shared" si="32"/>
        <v/>
      </c>
      <c r="AH120" s="119">
        <f t="shared" si="33"/>
        <v>846</v>
      </c>
      <c r="AI120" s="119">
        <f t="shared" si="34"/>
        <v>846</v>
      </c>
      <c r="AJ120" s="135" t="str">
        <f t="shared" si="27"/>
        <v/>
      </c>
      <c r="AK120" s="82"/>
      <c r="AL120" s="82"/>
      <c r="AM120" s="82"/>
      <c r="AN120" s="82"/>
      <c r="AO120" s="82"/>
      <c r="AP120" s="82"/>
      <c r="AQ120" s="82"/>
      <c r="AR120" s="82"/>
      <c r="AS120" s="82"/>
      <c r="AT120" s="82"/>
    </row>
    <row r="121" spans="1:46" ht="12" customHeight="1" x14ac:dyDescent="0.25">
      <c r="A121" s="76"/>
      <c r="B121" s="127" t="s">
        <v>349</v>
      </c>
      <c r="C121" s="108" t="s">
        <v>348</v>
      </c>
      <c r="D121" s="109">
        <f t="shared" si="24"/>
        <v>2</v>
      </c>
      <c r="E121" s="149">
        <v>221.78</v>
      </c>
      <c r="F121" s="111">
        <f t="shared" si="35"/>
        <v>443.56</v>
      </c>
      <c r="G121" s="112" t="s">
        <v>122</v>
      </c>
      <c r="H121" s="128"/>
      <c r="I121" s="129"/>
      <c r="J121" s="82" t="str">
        <f t="shared" si="25"/>
        <v/>
      </c>
      <c r="K121" s="130"/>
      <c r="L121" s="116" t="str">
        <f t="shared" si="36"/>
        <v/>
      </c>
      <c r="M121" s="130"/>
      <c r="N121" s="116" t="str">
        <f t="shared" si="37"/>
        <v/>
      </c>
      <c r="O121" s="130"/>
      <c r="P121" s="116" t="str">
        <f t="shared" si="38"/>
        <v/>
      </c>
      <c r="Q121" s="130"/>
      <c r="R121" s="116" t="str">
        <f t="shared" si="39"/>
        <v/>
      </c>
      <c r="S121" s="130">
        <v>2</v>
      </c>
      <c r="T121" s="131">
        <f t="shared" si="40"/>
        <v>443.56</v>
      </c>
      <c r="U121" s="130"/>
      <c r="V121" s="131" t="str">
        <f t="shared" si="41"/>
        <v/>
      </c>
      <c r="W121" s="130"/>
      <c r="X121" s="131" t="str">
        <f t="shared" si="40"/>
        <v/>
      </c>
      <c r="Y121" s="82"/>
      <c r="Z121" s="132">
        <f t="shared" si="42"/>
        <v>77.612793013678413</v>
      </c>
      <c r="AA121" s="119">
        <f t="shared" si="28"/>
        <v>58.464781183116735</v>
      </c>
      <c r="AB121" s="119">
        <f t="shared" si="29"/>
        <v>178.71360727687082</v>
      </c>
      <c r="AC121" s="119">
        <f t="shared" si="30"/>
        <v>128.76881852633409</v>
      </c>
      <c r="AD121" s="133">
        <f t="shared" si="43"/>
        <v>0</v>
      </c>
      <c r="AE121" s="82" t="str">
        <f t="shared" si="26"/>
        <v/>
      </c>
      <c r="AF121" s="134">
        <f t="shared" si="31"/>
        <v>77.612793013678413</v>
      </c>
      <c r="AG121" s="119">
        <f t="shared" si="32"/>
        <v>58.464781183116735</v>
      </c>
      <c r="AH121" s="119">
        <f t="shared" si="33"/>
        <v>178.71360727687082</v>
      </c>
      <c r="AI121" s="119">
        <f t="shared" si="34"/>
        <v>128.76881852633409</v>
      </c>
      <c r="AJ121" s="135" t="str">
        <f t="shared" si="27"/>
        <v/>
      </c>
      <c r="AK121" s="82"/>
      <c r="AL121" s="82"/>
      <c r="AM121" s="82"/>
      <c r="AN121" s="82"/>
      <c r="AO121" s="82"/>
      <c r="AP121" s="82"/>
      <c r="AQ121" s="82"/>
      <c r="AR121" s="82"/>
      <c r="AS121" s="82"/>
      <c r="AT121" s="82"/>
    </row>
    <row r="122" spans="1:46" ht="12" customHeight="1" x14ac:dyDescent="0.25">
      <c r="A122" s="76"/>
      <c r="B122" s="127" t="s">
        <v>350</v>
      </c>
      <c r="C122" s="144" t="s">
        <v>351</v>
      </c>
      <c r="D122" s="109">
        <f t="shared" si="24"/>
        <v>34</v>
      </c>
      <c r="E122" s="149">
        <v>454.39</v>
      </c>
      <c r="F122" s="111">
        <f t="shared" si="35"/>
        <v>15449.26</v>
      </c>
      <c r="G122" s="112" t="s">
        <v>122</v>
      </c>
      <c r="H122" s="128"/>
      <c r="I122" s="129"/>
      <c r="J122" s="82" t="str">
        <f t="shared" si="25"/>
        <v/>
      </c>
      <c r="K122" s="130">
        <v>12</v>
      </c>
      <c r="L122" s="116">
        <f t="shared" si="36"/>
        <v>5452.68</v>
      </c>
      <c r="M122" s="130">
        <v>5</v>
      </c>
      <c r="N122" s="116">
        <f t="shared" si="37"/>
        <v>2271.9499999999998</v>
      </c>
      <c r="O122" s="130">
        <v>15</v>
      </c>
      <c r="P122" s="116">
        <f t="shared" si="38"/>
        <v>6815.8499999999995</v>
      </c>
      <c r="Q122" s="130">
        <v>2</v>
      </c>
      <c r="R122" s="116">
        <f t="shared" si="39"/>
        <v>908.78</v>
      </c>
      <c r="S122" s="130"/>
      <c r="T122" s="131" t="str">
        <f t="shared" si="40"/>
        <v/>
      </c>
      <c r="U122" s="130"/>
      <c r="V122" s="131" t="str">
        <f t="shared" si="41"/>
        <v/>
      </c>
      <c r="W122" s="130"/>
      <c r="X122" s="131" t="str">
        <f t="shared" si="40"/>
        <v/>
      </c>
      <c r="Y122" s="82"/>
      <c r="Z122" s="132" t="str">
        <f t="shared" si="42"/>
        <v/>
      </c>
      <c r="AA122" s="119" t="str">
        <f t="shared" si="28"/>
        <v/>
      </c>
      <c r="AB122" s="119" t="str">
        <f t="shared" si="29"/>
        <v/>
      </c>
      <c r="AC122" s="119" t="str">
        <f t="shared" si="30"/>
        <v/>
      </c>
      <c r="AD122" s="133" t="str">
        <f t="shared" si="43"/>
        <v/>
      </c>
      <c r="AE122" s="82" t="str">
        <f t="shared" si="26"/>
        <v/>
      </c>
      <c r="AF122" s="134">
        <f t="shared" si="31"/>
        <v>5452.68</v>
      </c>
      <c r="AG122" s="119">
        <f t="shared" si="32"/>
        <v>2271.9499999999998</v>
      </c>
      <c r="AH122" s="119">
        <f t="shared" si="33"/>
        <v>6815.8499999999995</v>
      </c>
      <c r="AI122" s="119">
        <f t="shared" si="34"/>
        <v>908.78</v>
      </c>
      <c r="AJ122" s="135" t="str">
        <f t="shared" si="27"/>
        <v/>
      </c>
      <c r="AK122" s="82"/>
      <c r="AL122" s="82"/>
      <c r="AM122" s="82"/>
      <c r="AN122" s="82"/>
      <c r="AO122" s="82"/>
      <c r="AP122" s="82"/>
      <c r="AQ122" s="82"/>
      <c r="AR122" s="82"/>
      <c r="AS122" s="82"/>
      <c r="AT122" s="82"/>
    </row>
    <row r="123" spans="1:46" ht="12" customHeight="1" x14ac:dyDescent="0.25">
      <c r="A123" s="76"/>
      <c r="B123" s="127" t="s">
        <v>352</v>
      </c>
      <c r="C123" s="108" t="s">
        <v>353</v>
      </c>
      <c r="D123" s="109">
        <f t="shared" si="24"/>
        <v>48</v>
      </c>
      <c r="E123" s="149">
        <v>277.49</v>
      </c>
      <c r="F123" s="111">
        <f t="shared" si="35"/>
        <v>13319.52</v>
      </c>
      <c r="G123" s="112" t="s">
        <v>122</v>
      </c>
      <c r="H123" s="128"/>
      <c r="I123" s="129"/>
      <c r="J123" s="82" t="str">
        <f t="shared" si="25"/>
        <v/>
      </c>
      <c r="K123" s="130">
        <v>8</v>
      </c>
      <c r="L123" s="116">
        <f t="shared" si="36"/>
        <v>2219.92</v>
      </c>
      <c r="M123" s="130">
        <v>8</v>
      </c>
      <c r="N123" s="116">
        <f t="shared" si="37"/>
        <v>2219.92</v>
      </c>
      <c r="O123" s="130">
        <v>16</v>
      </c>
      <c r="P123" s="116">
        <f t="shared" si="38"/>
        <v>4439.84</v>
      </c>
      <c r="Q123" s="130">
        <v>16</v>
      </c>
      <c r="R123" s="116">
        <f t="shared" si="39"/>
        <v>4439.84</v>
      </c>
      <c r="S123" s="130"/>
      <c r="T123" s="131" t="str">
        <f t="shared" si="40"/>
        <v/>
      </c>
      <c r="U123" s="130"/>
      <c r="V123" s="131" t="str">
        <f t="shared" si="41"/>
        <v/>
      </c>
      <c r="W123" s="130"/>
      <c r="X123" s="131" t="str">
        <f t="shared" si="40"/>
        <v/>
      </c>
      <c r="Y123" s="82"/>
      <c r="Z123" s="132" t="str">
        <f t="shared" si="42"/>
        <v/>
      </c>
      <c r="AA123" s="119" t="str">
        <f t="shared" si="28"/>
        <v/>
      </c>
      <c r="AB123" s="119" t="str">
        <f t="shared" si="29"/>
        <v/>
      </c>
      <c r="AC123" s="119" t="str">
        <f t="shared" si="30"/>
        <v/>
      </c>
      <c r="AD123" s="133" t="str">
        <f t="shared" si="43"/>
        <v/>
      </c>
      <c r="AE123" s="82" t="str">
        <f t="shared" si="26"/>
        <v/>
      </c>
      <c r="AF123" s="134">
        <f t="shared" si="31"/>
        <v>2219.92</v>
      </c>
      <c r="AG123" s="119">
        <f t="shared" si="32"/>
        <v>2219.92</v>
      </c>
      <c r="AH123" s="119">
        <f t="shared" si="33"/>
        <v>4439.84</v>
      </c>
      <c r="AI123" s="119">
        <f t="shared" si="34"/>
        <v>4439.84</v>
      </c>
      <c r="AJ123" s="135" t="str">
        <f t="shared" si="27"/>
        <v/>
      </c>
      <c r="AK123" s="82"/>
      <c r="AL123" s="82"/>
      <c r="AM123" s="82"/>
      <c r="AN123" s="82"/>
      <c r="AO123" s="82"/>
      <c r="AP123" s="82"/>
      <c r="AQ123" s="82"/>
      <c r="AR123" s="82"/>
      <c r="AS123" s="82"/>
      <c r="AT123" s="82"/>
    </row>
    <row r="124" spans="1:46" ht="12" customHeight="1" x14ac:dyDescent="0.25">
      <c r="A124" s="76"/>
      <c r="B124" s="127" t="s">
        <v>354</v>
      </c>
      <c r="C124" s="108" t="s">
        <v>355</v>
      </c>
      <c r="D124" s="109">
        <f t="shared" si="24"/>
        <v>27</v>
      </c>
      <c r="E124" s="149">
        <v>102.43</v>
      </c>
      <c r="F124" s="111">
        <f t="shared" si="35"/>
        <v>2765.61</v>
      </c>
      <c r="G124" s="112" t="s">
        <v>122</v>
      </c>
      <c r="H124" s="128"/>
      <c r="I124" s="129"/>
      <c r="J124" s="82" t="str">
        <f t="shared" si="25"/>
        <v/>
      </c>
      <c r="K124" s="130">
        <v>10</v>
      </c>
      <c r="L124" s="116">
        <f t="shared" si="36"/>
        <v>1024.3000000000002</v>
      </c>
      <c r="M124" s="130">
        <v>3</v>
      </c>
      <c r="N124" s="116">
        <f t="shared" si="37"/>
        <v>307.29000000000002</v>
      </c>
      <c r="O124" s="130">
        <v>8</v>
      </c>
      <c r="P124" s="116">
        <f t="shared" si="38"/>
        <v>819.44</v>
      </c>
      <c r="Q124" s="130">
        <v>6</v>
      </c>
      <c r="R124" s="116">
        <f t="shared" si="39"/>
        <v>614.58000000000004</v>
      </c>
      <c r="S124" s="130"/>
      <c r="T124" s="131" t="str">
        <f t="shared" si="40"/>
        <v/>
      </c>
      <c r="U124" s="130"/>
      <c r="V124" s="131" t="str">
        <f t="shared" si="41"/>
        <v/>
      </c>
      <c r="W124" s="130"/>
      <c r="X124" s="131" t="str">
        <f t="shared" si="40"/>
        <v/>
      </c>
      <c r="Y124" s="82"/>
      <c r="Z124" s="132" t="str">
        <f t="shared" si="42"/>
        <v/>
      </c>
      <c r="AA124" s="119" t="str">
        <f t="shared" si="28"/>
        <v/>
      </c>
      <c r="AB124" s="119" t="str">
        <f t="shared" si="29"/>
        <v/>
      </c>
      <c r="AC124" s="119" t="str">
        <f t="shared" si="30"/>
        <v/>
      </c>
      <c r="AD124" s="133" t="str">
        <f t="shared" si="43"/>
        <v/>
      </c>
      <c r="AE124" s="82" t="str">
        <f t="shared" si="26"/>
        <v/>
      </c>
      <c r="AF124" s="134">
        <f t="shared" si="31"/>
        <v>1024.3000000000002</v>
      </c>
      <c r="AG124" s="119">
        <f t="shared" si="32"/>
        <v>307.29000000000002</v>
      </c>
      <c r="AH124" s="119">
        <f t="shared" si="33"/>
        <v>819.44</v>
      </c>
      <c r="AI124" s="119">
        <f t="shared" si="34"/>
        <v>614.58000000000004</v>
      </c>
      <c r="AJ124" s="135" t="str">
        <f t="shared" si="27"/>
        <v/>
      </c>
      <c r="AK124" s="82"/>
      <c r="AL124" s="82"/>
      <c r="AM124" s="82"/>
      <c r="AN124" s="82"/>
      <c r="AO124" s="82"/>
      <c r="AP124" s="82"/>
      <c r="AQ124" s="82"/>
      <c r="AR124" s="82"/>
      <c r="AS124" s="82"/>
      <c r="AT124" s="82"/>
    </row>
    <row r="125" spans="1:46" ht="12" customHeight="1" x14ac:dyDescent="0.25">
      <c r="A125" s="76"/>
      <c r="B125" s="127" t="s">
        <v>356</v>
      </c>
      <c r="C125" s="108" t="s">
        <v>357</v>
      </c>
      <c r="D125" s="109">
        <f t="shared" si="24"/>
        <v>11</v>
      </c>
      <c r="E125" s="149">
        <v>176.18</v>
      </c>
      <c r="F125" s="111">
        <f t="shared" si="35"/>
        <v>1937.98</v>
      </c>
      <c r="G125" s="112" t="s">
        <v>122</v>
      </c>
      <c r="H125" s="128"/>
      <c r="I125" s="129"/>
      <c r="J125" s="82" t="str">
        <f t="shared" si="25"/>
        <v/>
      </c>
      <c r="K125" s="130">
        <v>1</v>
      </c>
      <c r="L125" s="116">
        <f t="shared" si="36"/>
        <v>176.18</v>
      </c>
      <c r="M125" s="130"/>
      <c r="N125" s="116" t="str">
        <f t="shared" si="37"/>
        <v/>
      </c>
      <c r="O125" s="130">
        <v>6</v>
      </c>
      <c r="P125" s="116">
        <f t="shared" si="38"/>
        <v>1057.08</v>
      </c>
      <c r="Q125" s="130">
        <v>2</v>
      </c>
      <c r="R125" s="116">
        <f t="shared" si="39"/>
        <v>352.36</v>
      </c>
      <c r="S125" s="130">
        <v>2</v>
      </c>
      <c r="T125" s="131">
        <f t="shared" si="40"/>
        <v>352.36</v>
      </c>
      <c r="U125" s="130"/>
      <c r="V125" s="131" t="str">
        <f t="shared" si="41"/>
        <v/>
      </c>
      <c r="W125" s="130"/>
      <c r="X125" s="131" t="str">
        <f t="shared" si="40"/>
        <v/>
      </c>
      <c r="Y125" s="82"/>
      <c r="Z125" s="132">
        <f t="shared" si="42"/>
        <v>61.654891663584912</v>
      </c>
      <c r="AA125" s="119">
        <f t="shared" si="28"/>
        <v>46.443886503929598</v>
      </c>
      <c r="AB125" s="119">
        <f t="shared" si="29"/>
        <v>141.96845220506404</v>
      </c>
      <c r="AC125" s="119">
        <f t="shared" si="30"/>
        <v>102.29276962742149</v>
      </c>
      <c r="AD125" s="133">
        <f t="shared" si="43"/>
        <v>0</v>
      </c>
      <c r="AE125" s="82" t="str">
        <f t="shared" si="26"/>
        <v/>
      </c>
      <c r="AF125" s="134">
        <f t="shared" si="31"/>
        <v>237.83489166358493</v>
      </c>
      <c r="AG125" s="119">
        <f t="shared" si="32"/>
        <v>46.443886503929598</v>
      </c>
      <c r="AH125" s="119">
        <f t="shared" si="33"/>
        <v>1199.048452205064</v>
      </c>
      <c r="AI125" s="119">
        <f t="shared" si="34"/>
        <v>454.65276962742149</v>
      </c>
      <c r="AJ125" s="135" t="str">
        <f t="shared" si="27"/>
        <v/>
      </c>
      <c r="AK125" s="82"/>
      <c r="AL125" s="82"/>
      <c r="AM125" s="82"/>
      <c r="AN125" s="82"/>
      <c r="AO125" s="82"/>
      <c r="AP125" s="82"/>
      <c r="AQ125" s="82"/>
      <c r="AR125" s="82"/>
      <c r="AS125" s="82"/>
      <c r="AT125" s="82"/>
    </row>
    <row r="126" spans="1:46" ht="12" customHeight="1" x14ac:dyDescent="0.25">
      <c r="A126" s="76"/>
      <c r="B126" s="127" t="s">
        <v>358</v>
      </c>
      <c r="C126" s="108" t="s">
        <v>359</v>
      </c>
      <c r="D126" s="109">
        <f t="shared" si="24"/>
        <v>58</v>
      </c>
      <c r="E126" s="149">
        <v>428.65</v>
      </c>
      <c r="F126" s="111">
        <f t="shared" si="35"/>
        <v>24861.699999999997</v>
      </c>
      <c r="G126" s="112" t="s">
        <v>122</v>
      </c>
      <c r="H126" s="128"/>
      <c r="I126" s="129"/>
      <c r="J126" s="82" t="str">
        <f t="shared" si="25"/>
        <v/>
      </c>
      <c r="K126" s="130"/>
      <c r="L126" s="116" t="str">
        <f t="shared" si="36"/>
        <v/>
      </c>
      <c r="M126" s="130"/>
      <c r="N126" s="116" t="str">
        <f t="shared" si="37"/>
        <v/>
      </c>
      <c r="O126" s="130"/>
      <c r="P126" s="116" t="str">
        <f t="shared" si="38"/>
        <v/>
      </c>
      <c r="Q126" s="130"/>
      <c r="R126" s="116" t="str">
        <f t="shared" si="39"/>
        <v/>
      </c>
      <c r="S126" s="130">
        <v>53</v>
      </c>
      <c r="T126" s="131">
        <f t="shared" si="40"/>
        <v>22718.449999999997</v>
      </c>
      <c r="U126" s="130">
        <v>5</v>
      </c>
      <c r="V126" s="131">
        <f t="shared" si="41"/>
        <v>2143.25</v>
      </c>
      <c r="W126" s="130"/>
      <c r="X126" s="131" t="str">
        <f t="shared" si="40"/>
        <v/>
      </c>
      <c r="Y126" s="82"/>
      <c r="Z126" s="132">
        <f t="shared" si="42"/>
        <v>3975.2059641121878</v>
      </c>
      <c r="AA126" s="119">
        <f t="shared" si="28"/>
        <v>3336.8865240069908</v>
      </c>
      <c r="AB126" s="119">
        <f t="shared" si="29"/>
        <v>10200.107068066458</v>
      </c>
      <c r="AC126" s="119">
        <f t="shared" si="30"/>
        <v>7349.5004438143606</v>
      </c>
      <c r="AD126" s="133">
        <f t="shared" si="43"/>
        <v>0</v>
      </c>
      <c r="AE126" s="82" t="str">
        <f t="shared" si="26"/>
        <v/>
      </c>
      <c r="AF126" s="134">
        <f t="shared" si="31"/>
        <v>3975.2059641121878</v>
      </c>
      <c r="AG126" s="119">
        <f t="shared" si="32"/>
        <v>3336.8865240069908</v>
      </c>
      <c r="AH126" s="119">
        <f t="shared" si="33"/>
        <v>10200.107068066458</v>
      </c>
      <c r="AI126" s="119">
        <f t="shared" si="34"/>
        <v>7349.5004438143606</v>
      </c>
      <c r="AJ126" s="135" t="str">
        <f t="shared" si="27"/>
        <v/>
      </c>
      <c r="AK126" s="82"/>
      <c r="AL126" s="82"/>
      <c r="AM126" s="82"/>
      <c r="AN126" s="82"/>
      <c r="AO126" s="82"/>
      <c r="AP126" s="82"/>
      <c r="AQ126" s="82"/>
      <c r="AR126" s="82"/>
      <c r="AS126" s="82"/>
      <c r="AT126" s="82"/>
    </row>
    <row r="127" spans="1:46" ht="12" customHeight="1" x14ac:dyDescent="0.25">
      <c r="A127" s="76"/>
      <c r="B127" s="127" t="s">
        <v>360</v>
      </c>
      <c r="C127" s="108" t="s">
        <v>361</v>
      </c>
      <c r="D127" s="109">
        <f t="shared" si="24"/>
        <v>4</v>
      </c>
      <c r="E127" s="149">
        <v>903.29</v>
      </c>
      <c r="F127" s="111">
        <f t="shared" si="35"/>
        <v>3613.16</v>
      </c>
      <c r="G127" s="112" t="s">
        <v>122</v>
      </c>
      <c r="H127" s="128"/>
      <c r="I127" s="129"/>
      <c r="J127" s="82" t="str">
        <f t="shared" si="25"/>
        <v/>
      </c>
      <c r="K127" s="130"/>
      <c r="L127" s="116" t="str">
        <f t="shared" si="36"/>
        <v/>
      </c>
      <c r="M127" s="130"/>
      <c r="N127" s="116" t="str">
        <f t="shared" si="37"/>
        <v/>
      </c>
      <c r="O127" s="130">
        <v>2</v>
      </c>
      <c r="P127" s="116">
        <f t="shared" si="38"/>
        <v>1806.58</v>
      </c>
      <c r="Q127" s="130"/>
      <c r="R127" s="116" t="str">
        <f t="shared" si="39"/>
        <v/>
      </c>
      <c r="S127" s="130">
        <v>2</v>
      </c>
      <c r="T127" s="131">
        <f t="shared" si="40"/>
        <v>1806.58</v>
      </c>
      <c r="U127" s="130"/>
      <c r="V127" s="131" t="str">
        <f t="shared" si="41"/>
        <v/>
      </c>
      <c r="W127" s="130"/>
      <c r="X127" s="131" t="str">
        <f t="shared" si="40"/>
        <v/>
      </c>
      <c r="Y127" s="82"/>
      <c r="Z127" s="132">
        <f t="shared" si="42"/>
        <v>316.10992786241127</v>
      </c>
      <c r="AA127" s="119">
        <f t="shared" si="28"/>
        <v>238.12179725357342</v>
      </c>
      <c r="AB127" s="119">
        <f t="shared" si="29"/>
        <v>727.8844544914989</v>
      </c>
      <c r="AC127" s="119">
        <f t="shared" si="30"/>
        <v>524.46382039251648</v>
      </c>
      <c r="AD127" s="133">
        <f t="shared" si="43"/>
        <v>0</v>
      </c>
      <c r="AE127" s="82" t="str">
        <f t="shared" si="26"/>
        <v/>
      </c>
      <c r="AF127" s="134">
        <f t="shared" si="31"/>
        <v>316.10992786241127</v>
      </c>
      <c r="AG127" s="119">
        <f t="shared" si="32"/>
        <v>238.12179725357342</v>
      </c>
      <c r="AH127" s="119">
        <f t="shared" si="33"/>
        <v>2534.4644544914991</v>
      </c>
      <c r="AI127" s="119">
        <f t="shared" si="34"/>
        <v>524.46382039251648</v>
      </c>
      <c r="AJ127" s="135" t="str">
        <f t="shared" si="27"/>
        <v/>
      </c>
      <c r="AK127" s="82"/>
      <c r="AL127" s="82"/>
      <c r="AM127" s="82"/>
      <c r="AN127" s="82"/>
      <c r="AO127" s="82"/>
      <c r="AP127" s="82"/>
      <c r="AQ127" s="82"/>
      <c r="AR127" s="82"/>
      <c r="AS127" s="82"/>
      <c r="AT127" s="82"/>
    </row>
    <row r="128" spans="1:46" ht="12" customHeight="1" x14ac:dyDescent="0.25">
      <c r="A128" s="76"/>
      <c r="B128" s="127" t="s">
        <v>362</v>
      </c>
      <c r="C128" s="108" t="s">
        <v>363</v>
      </c>
      <c r="D128" s="109">
        <f t="shared" si="24"/>
        <v>201</v>
      </c>
      <c r="E128" s="149">
        <v>488.63</v>
      </c>
      <c r="F128" s="111">
        <f t="shared" si="35"/>
        <v>98214.63</v>
      </c>
      <c r="G128" s="112" t="s">
        <v>122</v>
      </c>
      <c r="H128" s="128"/>
      <c r="I128" s="129"/>
      <c r="J128" s="82" t="str">
        <f t="shared" si="25"/>
        <v/>
      </c>
      <c r="K128" s="130">
        <v>8</v>
      </c>
      <c r="L128" s="116">
        <f t="shared" si="36"/>
        <v>3909.04</v>
      </c>
      <c r="M128" s="130"/>
      <c r="N128" s="116" t="str">
        <f t="shared" si="37"/>
        <v/>
      </c>
      <c r="O128" s="130"/>
      <c r="P128" s="116" t="str">
        <f t="shared" si="38"/>
        <v/>
      </c>
      <c r="Q128" s="130"/>
      <c r="R128" s="116" t="str">
        <f t="shared" si="39"/>
        <v/>
      </c>
      <c r="S128" s="130">
        <v>4</v>
      </c>
      <c r="T128" s="131">
        <f t="shared" si="40"/>
        <v>1954.52</v>
      </c>
      <c r="U128" s="130">
        <v>189</v>
      </c>
      <c r="V128" s="131">
        <f t="shared" si="41"/>
        <v>92351.069999999992</v>
      </c>
      <c r="W128" s="130"/>
      <c r="X128" s="131" t="str">
        <f t="shared" si="40"/>
        <v/>
      </c>
      <c r="Y128" s="82"/>
      <c r="Z128" s="132">
        <f t="shared" si="42"/>
        <v>341.99602353930635</v>
      </c>
      <c r="AA128" s="119">
        <f t="shared" si="28"/>
        <v>15011.894765515559</v>
      </c>
      <c r="AB128" s="119">
        <f t="shared" si="29"/>
        <v>45887.965563459577</v>
      </c>
      <c r="AC128" s="119">
        <f t="shared" si="30"/>
        <v>33063.733647485562</v>
      </c>
      <c r="AD128" s="133">
        <f t="shared" si="43"/>
        <v>0</v>
      </c>
      <c r="AE128" s="82" t="str">
        <f t="shared" si="26"/>
        <v/>
      </c>
      <c r="AF128" s="134">
        <f t="shared" si="31"/>
        <v>4251.0360235393064</v>
      </c>
      <c r="AG128" s="119">
        <f t="shared" si="32"/>
        <v>15011.894765515559</v>
      </c>
      <c r="AH128" s="119">
        <f t="shared" si="33"/>
        <v>45887.965563459577</v>
      </c>
      <c r="AI128" s="119">
        <f t="shared" si="34"/>
        <v>33063.733647485562</v>
      </c>
      <c r="AJ128" s="135" t="str">
        <f t="shared" si="27"/>
        <v/>
      </c>
      <c r="AK128" s="82"/>
      <c r="AL128" s="82"/>
      <c r="AM128" s="82"/>
      <c r="AN128" s="82"/>
      <c r="AO128" s="82"/>
      <c r="AP128" s="82"/>
      <c r="AQ128" s="82"/>
      <c r="AR128" s="82"/>
      <c r="AS128" s="82"/>
      <c r="AT128" s="82"/>
    </row>
    <row r="129" spans="1:46" ht="12" customHeight="1" x14ac:dyDescent="0.25">
      <c r="A129" s="76"/>
      <c r="B129" s="127" t="s">
        <v>364</v>
      </c>
      <c r="C129" s="108" t="s">
        <v>365</v>
      </c>
      <c r="D129" s="109">
        <f t="shared" si="24"/>
        <v>241</v>
      </c>
      <c r="E129" s="149">
        <v>189.93</v>
      </c>
      <c r="F129" s="111">
        <f t="shared" si="35"/>
        <v>45773.130000000005</v>
      </c>
      <c r="G129" s="112" t="s">
        <v>122</v>
      </c>
      <c r="H129" s="128"/>
      <c r="I129" s="129"/>
      <c r="J129" s="82" t="str">
        <f t="shared" si="25"/>
        <v/>
      </c>
      <c r="K129" s="130">
        <v>58</v>
      </c>
      <c r="L129" s="116">
        <f t="shared" si="36"/>
        <v>11015.94</v>
      </c>
      <c r="M129" s="130">
        <v>27</v>
      </c>
      <c r="N129" s="116">
        <f t="shared" si="37"/>
        <v>5128.1100000000006</v>
      </c>
      <c r="O129" s="130">
        <v>92</v>
      </c>
      <c r="P129" s="116">
        <f t="shared" si="38"/>
        <v>17473.560000000001</v>
      </c>
      <c r="Q129" s="130">
        <v>64</v>
      </c>
      <c r="R129" s="116">
        <f t="shared" si="39"/>
        <v>12155.52</v>
      </c>
      <c r="S129" s="130"/>
      <c r="T129" s="131" t="str">
        <f t="shared" si="40"/>
        <v/>
      </c>
      <c r="U129" s="130"/>
      <c r="V129" s="131" t="str">
        <f t="shared" si="41"/>
        <v/>
      </c>
      <c r="W129" s="130"/>
      <c r="X129" s="131" t="str">
        <f t="shared" si="40"/>
        <v/>
      </c>
      <c r="Y129" s="82"/>
      <c r="Z129" s="132" t="str">
        <f t="shared" si="42"/>
        <v/>
      </c>
      <c r="AA129" s="119" t="str">
        <f t="shared" si="28"/>
        <v/>
      </c>
      <c r="AB129" s="119" t="str">
        <f t="shared" si="29"/>
        <v/>
      </c>
      <c r="AC129" s="119" t="str">
        <f t="shared" si="30"/>
        <v/>
      </c>
      <c r="AD129" s="133" t="str">
        <f t="shared" si="43"/>
        <v/>
      </c>
      <c r="AE129" s="82" t="str">
        <f t="shared" si="26"/>
        <v/>
      </c>
      <c r="AF129" s="134">
        <f t="shared" si="31"/>
        <v>11015.94</v>
      </c>
      <c r="AG129" s="119">
        <f t="shared" si="32"/>
        <v>5128.1100000000006</v>
      </c>
      <c r="AH129" s="119">
        <f t="shared" si="33"/>
        <v>17473.560000000001</v>
      </c>
      <c r="AI129" s="119">
        <f t="shared" si="34"/>
        <v>12155.52</v>
      </c>
      <c r="AJ129" s="135" t="str">
        <f t="shared" si="27"/>
        <v/>
      </c>
      <c r="AK129" s="82"/>
      <c r="AL129" s="82"/>
      <c r="AM129" s="82"/>
      <c r="AN129" s="82"/>
      <c r="AO129" s="82"/>
      <c r="AP129" s="82"/>
      <c r="AQ129" s="82"/>
      <c r="AR129" s="82"/>
      <c r="AS129" s="82"/>
      <c r="AT129" s="82"/>
    </row>
    <row r="130" spans="1:46" ht="12" customHeight="1" x14ac:dyDescent="0.25">
      <c r="A130" s="76"/>
      <c r="B130" s="127" t="s">
        <v>364</v>
      </c>
      <c r="C130" s="108" t="s">
        <v>366</v>
      </c>
      <c r="D130" s="109">
        <f t="shared" si="24"/>
        <v>165</v>
      </c>
      <c r="E130" s="149">
        <v>6.51</v>
      </c>
      <c r="F130" s="111">
        <f>IF(OR(D130=0,E130=0),"",SUM(D130*E130))</f>
        <v>1074.1499999999999</v>
      </c>
      <c r="G130" s="112" t="s">
        <v>122</v>
      </c>
      <c r="H130" s="128"/>
      <c r="I130" s="129"/>
      <c r="J130" s="82" t="str">
        <f t="shared" si="25"/>
        <v/>
      </c>
      <c r="K130" s="130">
        <v>22</v>
      </c>
      <c r="L130" s="116">
        <f>IF(ISBLANK(K130),"",SUM(K130*$E130))</f>
        <v>143.22</v>
      </c>
      <c r="M130" s="130">
        <v>36</v>
      </c>
      <c r="N130" s="116">
        <f>IF(ISBLANK(M130),"",SUM(M130*$E130))</f>
        <v>234.35999999999999</v>
      </c>
      <c r="O130" s="130">
        <v>62</v>
      </c>
      <c r="P130" s="116">
        <f>IF(ISBLANK(O130),"",SUM(O130*$E130))</f>
        <v>403.62</v>
      </c>
      <c r="Q130" s="130">
        <v>45</v>
      </c>
      <c r="R130" s="116">
        <f>IF(ISBLANK(Q130),"",SUM(Q130*$E130))</f>
        <v>292.95</v>
      </c>
      <c r="S130" s="130"/>
      <c r="T130" s="131" t="str">
        <f>IF(ISBLANK(S130),"",SUM(S130*$E130))</f>
        <v/>
      </c>
      <c r="U130" s="130"/>
      <c r="V130" s="131" t="str">
        <f>IF(ISBLANK(U130),"",SUM(U130*$E130))</f>
        <v/>
      </c>
      <c r="W130" s="130"/>
      <c r="X130" s="131" t="str">
        <f>IF(ISBLANK(W130),"",SUM(W130*$E130))</f>
        <v/>
      </c>
      <c r="Y130" s="82"/>
      <c r="Z130" s="132" t="str">
        <f>IF(ISBLANK($S130),"",SUM($T130*$AU$10))</f>
        <v/>
      </c>
      <c r="AA130" s="119" t="str">
        <f t="shared" si="28"/>
        <v/>
      </c>
      <c r="AB130" s="119" t="str">
        <f t="shared" si="29"/>
        <v/>
      </c>
      <c r="AC130" s="119" t="str">
        <f t="shared" si="30"/>
        <v/>
      </c>
      <c r="AD130" s="133" t="str">
        <f>IF(ISBLANK($S130),"",SUM($T130*$AU$13))</f>
        <v/>
      </c>
      <c r="AE130" s="82" t="str">
        <f t="shared" si="26"/>
        <v/>
      </c>
      <c r="AF130" s="134">
        <f>IF(SUM(L130,Z130)=0,"",SUM(L130,Z130))</f>
        <v>143.22</v>
      </c>
      <c r="AG130" s="119">
        <f>IF(SUM(N130,AA130)=0,"",SUM(N130,AA130))</f>
        <v>234.35999999999999</v>
      </c>
      <c r="AH130" s="119">
        <f>IF(SUM(P130,AB130)=0,"",SUM(P130,AB130))</f>
        <v>403.62</v>
      </c>
      <c r="AI130" s="119">
        <f>IF(SUM(R130,AC130)=0,"",SUM(R130,AC130))</f>
        <v>292.95</v>
      </c>
      <c r="AJ130" s="135" t="str">
        <f>IF(SUM(X130,AD130)=0,"",SUM(X130,AD130))</f>
        <v/>
      </c>
      <c r="AK130" s="82"/>
      <c r="AL130" s="82"/>
      <c r="AM130" s="82"/>
      <c r="AN130" s="82"/>
      <c r="AO130" s="82"/>
      <c r="AP130" s="82"/>
      <c r="AQ130" s="82"/>
      <c r="AR130" s="82"/>
      <c r="AS130" s="82"/>
      <c r="AT130" s="82"/>
    </row>
    <row r="131" spans="1:46" ht="12" customHeight="1" x14ac:dyDescent="0.25">
      <c r="A131" s="76"/>
      <c r="B131" s="127" t="s">
        <v>367</v>
      </c>
      <c r="C131" s="108" t="s">
        <v>368</v>
      </c>
      <c r="D131" s="109">
        <f t="shared" si="24"/>
        <v>1</v>
      </c>
      <c r="E131" s="149">
        <v>189.93</v>
      </c>
      <c r="F131" s="111">
        <f t="shared" si="35"/>
        <v>189.93</v>
      </c>
      <c r="G131" s="112" t="s">
        <v>122</v>
      </c>
      <c r="H131" s="128"/>
      <c r="I131" s="129"/>
      <c r="J131" s="82" t="str">
        <f t="shared" si="25"/>
        <v/>
      </c>
      <c r="K131" s="130"/>
      <c r="L131" s="116" t="str">
        <f t="shared" si="36"/>
        <v/>
      </c>
      <c r="M131" s="130"/>
      <c r="N131" s="116" t="str">
        <f t="shared" si="37"/>
        <v/>
      </c>
      <c r="O131" s="130">
        <v>1</v>
      </c>
      <c r="P131" s="116">
        <f t="shared" si="38"/>
        <v>189.93</v>
      </c>
      <c r="Q131" s="130"/>
      <c r="R131" s="116" t="str">
        <f t="shared" si="39"/>
        <v/>
      </c>
      <c r="S131" s="130"/>
      <c r="T131" s="131" t="str">
        <f t="shared" si="40"/>
        <v/>
      </c>
      <c r="U131" s="130"/>
      <c r="V131" s="131" t="str">
        <f t="shared" si="41"/>
        <v/>
      </c>
      <c r="W131" s="130"/>
      <c r="X131" s="131" t="str">
        <f t="shared" si="40"/>
        <v/>
      </c>
      <c r="Y131" s="82"/>
      <c r="Z131" s="132" t="str">
        <f t="shared" si="42"/>
        <v/>
      </c>
      <c r="AA131" s="119" t="str">
        <f t="shared" si="28"/>
        <v/>
      </c>
      <c r="AB131" s="119" t="str">
        <f t="shared" si="29"/>
        <v/>
      </c>
      <c r="AC131" s="119" t="str">
        <f t="shared" si="30"/>
        <v/>
      </c>
      <c r="AD131" s="133" t="str">
        <f t="shared" si="43"/>
        <v/>
      </c>
      <c r="AE131" s="82" t="str">
        <f t="shared" si="26"/>
        <v/>
      </c>
      <c r="AF131" s="134" t="str">
        <f t="shared" si="31"/>
        <v/>
      </c>
      <c r="AG131" s="119" t="str">
        <f t="shared" si="32"/>
        <v/>
      </c>
      <c r="AH131" s="119">
        <f t="shared" si="33"/>
        <v>189.93</v>
      </c>
      <c r="AI131" s="119" t="str">
        <f t="shared" si="34"/>
        <v/>
      </c>
      <c r="AJ131" s="135" t="str">
        <f t="shared" si="27"/>
        <v/>
      </c>
      <c r="AK131" s="82"/>
      <c r="AL131" s="82"/>
      <c r="AM131" s="82"/>
      <c r="AN131" s="82"/>
      <c r="AO131" s="82"/>
      <c r="AP131" s="82"/>
      <c r="AQ131" s="82"/>
      <c r="AR131" s="82"/>
      <c r="AS131" s="82"/>
      <c r="AT131" s="82"/>
    </row>
    <row r="132" spans="1:46" ht="12" customHeight="1" x14ac:dyDescent="0.25">
      <c r="A132" s="76"/>
      <c r="B132" s="127" t="s">
        <v>369</v>
      </c>
      <c r="C132" s="108" t="s">
        <v>370</v>
      </c>
      <c r="D132" s="109">
        <f t="shared" si="24"/>
        <v>6</v>
      </c>
      <c r="E132" s="150" t="s">
        <v>371</v>
      </c>
      <c r="F132" s="111">
        <f t="shared" si="35"/>
        <v>38172.239999999998</v>
      </c>
      <c r="G132" s="112" t="s">
        <v>122</v>
      </c>
      <c r="H132" s="128"/>
      <c r="I132" s="129"/>
      <c r="J132" s="82" t="str">
        <f t="shared" si="25"/>
        <v/>
      </c>
      <c r="K132" s="130"/>
      <c r="L132" s="116" t="str">
        <f t="shared" si="36"/>
        <v/>
      </c>
      <c r="M132" s="130"/>
      <c r="N132" s="116" t="str">
        <f t="shared" si="37"/>
        <v/>
      </c>
      <c r="O132" s="130"/>
      <c r="P132" s="116" t="str">
        <f t="shared" si="38"/>
        <v/>
      </c>
      <c r="Q132" s="130"/>
      <c r="R132" s="116" t="str">
        <f t="shared" si="39"/>
        <v/>
      </c>
      <c r="S132" s="130"/>
      <c r="T132" s="131" t="str">
        <f t="shared" si="40"/>
        <v/>
      </c>
      <c r="U132" s="130">
        <v>6</v>
      </c>
      <c r="V132" s="131">
        <f t="shared" si="41"/>
        <v>38172.239999999998</v>
      </c>
      <c r="W132" s="130"/>
      <c r="X132" s="131" t="str">
        <f t="shared" si="40"/>
        <v/>
      </c>
      <c r="Y132" s="82"/>
      <c r="Z132" s="132" t="str">
        <f t="shared" si="42"/>
        <v/>
      </c>
      <c r="AA132" s="119">
        <f t="shared" si="28"/>
        <v>6098.5071514778183</v>
      </c>
      <c r="AB132" s="119">
        <f t="shared" si="29"/>
        <v>18641.756455579256</v>
      </c>
      <c r="AC132" s="119">
        <f t="shared" si="30"/>
        <v>13431.976392942926</v>
      </c>
      <c r="AD132" s="133" t="str">
        <f t="shared" si="43"/>
        <v/>
      </c>
      <c r="AE132" s="82" t="str">
        <f t="shared" si="26"/>
        <v/>
      </c>
      <c r="AF132" s="134" t="str">
        <f t="shared" si="31"/>
        <v/>
      </c>
      <c r="AG132" s="119">
        <f t="shared" si="32"/>
        <v>6098.5071514778183</v>
      </c>
      <c r="AH132" s="119">
        <f t="shared" si="33"/>
        <v>18641.756455579256</v>
      </c>
      <c r="AI132" s="119">
        <f t="shared" si="34"/>
        <v>13431.976392942926</v>
      </c>
      <c r="AJ132" s="135" t="str">
        <f t="shared" si="27"/>
        <v/>
      </c>
      <c r="AK132" s="82"/>
      <c r="AL132" s="82"/>
      <c r="AM132" s="82"/>
      <c r="AN132" s="82"/>
      <c r="AO132" s="82"/>
      <c r="AP132" s="82"/>
      <c r="AQ132" s="82"/>
      <c r="AR132" s="82"/>
      <c r="AS132" s="82"/>
      <c r="AT132" s="82"/>
    </row>
    <row r="133" spans="1:46" ht="12" customHeight="1" x14ac:dyDescent="0.25">
      <c r="A133" s="76"/>
      <c r="B133" s="127" t="s">
        <v>372</v>
      </c>
      <c r="C133" s="108" t="s">
        <v>373</v>
      </c>
      <c r="D133" s="109">
        <f t="shared" si="24"/>
        <v>1</v>
      </c>
      <c r="E133" s="150" t="s">
        <v>374</v>
      </c>
      <c r="F133" s="111">
        <f t="shared" si="35"/>
        <v>7809.91</v>
      </c>
      <c r="G133" s="112" t="s">
        <v>122</v>
      </c>
      <c r="H133" s="128"/>
      <c r="I133" s="129"/>
      <c r="J133" s="82" t="str">
        <f t="shared" si="25"/>
        <v/>
      </c>
      <c r="K133" s="130"/>
      <c r="L133" s="116" t="str">
        <f t="shared" si="36"/>
        <v/>
      </c>
      <c r="M133" s="130"/>
      <c r="N133" s="116" t="str">
        <f t="shared" si="37"/>
        <v/>
      </c>
      <c r="O133" s="130"/>
      <c r="P133" s="116" t="str">
        <f t="shared" si="38"/>
        <v/>
      </c>
      <c r="Q133" s="130"/>
      <c r="R133" s="116" t="str">
        <f t="shared" si="39"/>
        <v/>
      </c>
      <c r="S133" s="130"/>
      <c r="T133" s="131" t="str">
        <f t="shared" si="40"/>
        <v/>
      </c>
      <c r="U133" s="130">
        <v>1</v>
      </c>
      <c r="V133" s="131">
        <f t="shared" si="41"/>
        <v>7809.91</v>
      </c>
      <c r="W133" s="130"/>
      <c r="X133" s="131" t="str">
        <f t="shared" si="40"/>
        <v/>
      </c>
      <c r="Y133" s="82"/>
      <c r="Z133" s="132" t="str">
        <f t="shared" si="42"/>
        <v/>
      </c>
      <c r="AA133" s="119">
        <f t="shared" si="28"/>
        <v>1247.7337454495239</v>
      </c>
      <c r="AB133" s="119">
        <f t="shared" si="29"/>
        <v>3814.0397356820818</v>
      </c>
      <c r="AC133" s="119">
        <f t="shared" si="30"/>
        <v>2748.1365188683949</v>
      </c>
      <c r="AD133" s="133" t="str">
        <f t="shared" si="43"/>
        <v/>
      </c>
      <c r="AE133" s="82" t="str">
        <f t="shared" si="26"/>
        <v/>
      </c>
      <c r="AF133" s="134" t="str">
        <f t="shared" si="31"/>
        <v/>
      </c>
      <c r="AG133" s="119">
        <f t="shared" si="32"/>
        <v>1247.7337454495239</v>
      </c>
      <c r="AH133" s="119">
        <f t="shared" si="33"/>
        <v>3814.0397356820818</v>
      </c>
      <c r="AI133" s="119">
        <f t="shared" si="34"/>
        <v>2748.1365188683949</v>
      </c>
      <c r="AJ133" s="135" t="str">
        <f t="shared" si="27"/>
        <v/>
      </c>
      <c r="AK133" s="82"/>
      <c r="AL133" s="82"/>
      <c r="AM133" s="82"/>
      <c r="AN133" s="82"/>
      <c r="AO133" s="82"/>
      <c r="AP133" s="82"/>
      <c r="AQ133" s="82"/>
      <c r="AR133" s="82"/>
      <c r="AS133" s="82"/>
      <c r="AT133" s="82"/>
    </row>
    <row r="134" spans="1:46" ht="12" customHeight="1" x14ac:dyDescent="0.25">
      <c r="A134" s="76"/>
      <c r="B134" s="127" t="s">
        <v>375</v>
      </c>
      <c r="C134" s="108" t="s">
        <v>376</v>
      </c>
      <c r="D134" s="109">
        <f t="shared" si="24"/>
        <v>1</v>
      </c>
      <c r="E134" s="149">
        <v>594.80999999999995</v>
      </c>
      <c r="F134" s="111">
        <f t="shared" si="35"/>
        <v>594.80999999999995</v>
      </c>
      <c r="G134" s="112" t="s">
        <v>122</v>
      </c>
      <c r="H134" s="128"/>
      <c r="I134" s="129"/>
      <c r="J134" s="82" t="str">
        <f t="shared" si="25"/>
        <v/>
      </c>
      <c r="K134" s="130"/>
      <c r="L134" s="116" t="str">
        <f t="shared" si="36"/>
        <v/>
      </c>
      <c r="M134" s="130"/>
      <c r="N134" s="116" t="str">
        <f t="shared" si="37"/>
        <v/>
      </c>
      <c r="O134" s="130">
        <v>1</v>
      </c>
      <c r="P134" s="116">
        <f t="shared" si="38"/>
        <v>594.80999999999995</v>
      </c>
      <c r="Q134" s="130"/>
      <c r="R134" s="116" t="str">
        <f t="shared" si="39"/>
        <v/>
      </c>
      <c r="S134" s="130"/>
      <c r="T134" s="131" t="str">
        <f t="shared" si="40"/>
        <v/>
      </c>
      <c r="U134" s="130"/>
      <c r="V134" s="131" t="str">
        <f t="shared" si="41"/>
        <v/>
      </c>
      <c r="W134" s="130"/>
      <c r="X134" s="131" t="str">
        <f t="shared" si="40"/>
        <v/>
      </c>
      <c r="Y134" s="82"/>
      <c r="Z134" s="132" t="str">
        <f t="shared" si="42"/>
        <v/>
      </c>
      <c r="AA134" s="119" t="str">
        <f t="shared" si="28"/>
        <v/>
      </c>
      <c r="AB134" s="119" t="str">
        <f t="shared" si="29"/>
        <v/>
      </c>
      <c r="AC134" s="119" t="str">
        <f t="shared" si="30"/>
        <v/>
      </c>
      <c r="AD134" s="133" t="str">
        <f t="shared" si="43"/>
        <v/>
      </c>
      <c r="AE134" s="82" t="str">
        <f t="shared" si="26"/>
        <v/>
      </c>
      <c r="AF134" s="134" t="str">
        <f t="shared" si="31"/>
        <v/>
      </c>
      <c r="AG134" s="119" t="str">
        <f t="shared" si="32"/>
        <v/>
      </c>
      <c r="AH134" s="119">
        <f t="shared" si="33"/>
        <v>594.80999999999995</v>
      </c>
      <c r="AI134" s="119" t="str">
        <f t="shared" si="34"/>
        <v/>
      </c>
      <c r="AJ134" s="135" t="str">
        <f t="shared" si="27"/>
        <v/>
      </c>
      <c r="AK134" s="82"/>
      <c r="AL134" s="82"/>
      <c r="AM134" s="82"/>
      <c r="AN134" s="82"/>
      <c r="AO134" s="82"/>
      <c r="AP134" s="82"/>
      <c r="AQ134" s="82"/>
      <c r="AR134" s="82"/>
      <c r="AS134" s="82"/>
      <c r="AT134" s="82"/>
    </row>
    <row r="135" spans="1:46" ht="12" customHeight="1" x14ac:dyDescent="0.25">
      <c r="A135" s="76"/>
      <c r="B135" s="127" t="s">
        <v>377</v>
      </c>
      <c r="C135" s="108" t="s">
        <v>378</v>
      </c>
      <c r="D135" s="109">
        <f t="shared" ref="D135:D198" si="44">SUM(K135,M135,O135,Q135,S135,U135,W135)</f>
        <v>23</v>
      </c>
      <c r="E135" s="149">
        <v>30.88</v>
      </c>
      <c r="F135" s="111">
        <f t="shared" si="35"/>
        <v>710.24</v>
      </c>
      <c r="G135" s="112" t="s">
        <v>122</v>
      </c>
      <c r="H135" s="128"/>
      <c r="I135" s="129"/>
      <c r="J135" s="82" t="str">
        <f t="shared" ref="J135:J198" si="45">IF(SUM(K135,M135,O135,Q135,S135,U135,W135)-D135=0,"","K")</f>
        <v/>
      </c>
      <c r="K135" s="130">
        <v>6</v>
      </c>
      <c r="L135" s="116">
        <f t="shared" si="36"/>
        <v>185.28</v>
      </c>
      <c r="M135" s="130"/>
      <c r="N135" s="116" t="str">
        <f t="shared" si="37"/>
        <v/>
      </c>
      <c r="O135" s="130"/>
      <c r="P135" s="116" t="str">
        <f t="shared" si="38"/>
        <v/>
      </c>
      <c r="Q135" s="130"/>
      <c r="R135" s="116" t="str">
        <f t="shared" si="39"/>
        <v/>
      </c>
      <c r="S135" s="130">
        <v>17</v>
      </c>
      <c r="T135" s="131">
        <f t="shared" si="40"/>
        <v>524.96</v>
      </c>
      <c r="U135" s="130"/>
      <c r="V135" s="131" t="str">
        <f t="shared" si="41"/>
        <v/>
      </c>
      <c r="W135" s="130"/>
      <c r="X135" s="131" t="str">
        <f t="shared" si="40"/>
        <v/>
      </c>
      <c r="Y135" s="82"/>
      <c r="Z135" s="132">
        <f t="shared" si="42"/>
        <v>91.855919876590804</v>
      </c>
      <c r="AA135" s="119">
        <f t="shared" si="28"/>
        <v>69.193956916514026</v>
      </c>
      <c r="AB135" s="119">
        <f t="shared" si="29"/>
        <v>211.51026980806679</v>
      </c>
      <c r="AC135" s="119">
        <f t="shared" si="30"/>
        <v>152.39985339882844</v>
      </c>
      <c r="AD135" s="133">
        <f t="shared" si="43"/>
        <v>0</v>
      </c>
      <c r="AE135" s="82" t="str">
        <f t="shared" ref="AE135:AE198" si="46">IF(SUM(T135,V135)=SUM(Z135:AD135),"","K")</f>
        <v/>
      </c>
      <c r="AF135" s="134">
        <f t="shared" si="31"/>
        <v>277.13591987659083</v>
      </c>
      <c r="AG135" s="119">
        <f t="shared" si="32"/>
        <v>69.193956916514026</v>
      </c>
      <c r="AH135" s="119">
        <f t="shared" si="33"/>
        <v>211.51026980806679</v>
      </c>
      <c r="AI135" s="119">
        <f t="shared" si="34"/>
        <v>152.39985339882844</v>
      </c>
      <c r="AJ135" s="135" t="str">
        <f t="shared" ref="AJ135:AJ200" si="47">IF(SUM(X135,AD135)=0,"",SUM(X135,AD135))</f>
        <v/>
      </c>
      <c r="AK135" s="82"/>
      <c r="AL135" s="82"/>
      <c r="AM135" s="82"/>
      <c r="AN135" s="82"/>
      <c r="AO135" s="82"/>
      <c r="AP135" s="82"/>
      <c r="AQ135" s="82"/>
      <c r="AR135" s="82"/>
      <c r="AS135" s="82"/>
      <c r="AT135" s="82"/>
    </row>
    <row r="136" spans="1:46" ht="12" customHeight="1" x14ac:dyDescent="0.25">
      <c r="A136" s="76"/>
      <c r="B136" s="127" t="s">
        <v>379</v>
      </c>
      <c r="C136" s="108" t="s">
        <v>380</v>
      </c>
      <c r="D136" s="109">
        <f t="shared" si="44"/>
        <v>143</v>
      </c>
      <c r="E136" s="149">
        <v>188.7</v>
      </c>
      <c r="F136" s="111">
        <f t="shared" si="35"/>
        <v>26984.1</v>
      </c>
      <c r="G136" s="112" t="s">
        <v>122</v>
      </c>
      <c r="H136" s="128"/>
      <c r="I136" s="129"/>
      <c r="J136" s="82" t="str">
        <f t="shared" si="45"/>
        <v/>
      </c>
      <c r="K136" s="130"/>
      <c r="L136" s="116" t="str">
        <f t="shared" si="36"/>
        <v/>
      </c>
      <c r="M136" s="130"/>
      <c r="N136" s="116" t="str">
        <f t="shared" si="37"/>
        <v/>
      </c>
      <c r="O136" s="130"/>
      <c r="P136" s="116" t="str">
        <f t="shared" si="38"/>
        <v/>
      </c>
      <c r="Q136" s="130"/>
      <c r="R136" s="116" t="str">
        <f t="shared" si="39"/>
        <v/>
      </c>
      <c r="S136" s="130"/>
      <c r="T136" s="131" t="str">
        <f t="shared" si="40"/>
        <v/>
      </c>
      <c r="U136" s="130">
        <v>143</v>
      </c>
      <c r="V136" s="131">
        <f t="shared" si="41"/>
        <v>26984.1</v>
      </c>
      <c r="W136" s="130"/>
      <c r="X136" s="131" t="str">
        <f t="shared" si="40"/>
        <v/>
      </c>
      <c r="Y136" s="82"/>
      <c r="Z136" s="132" t="str">
        <f t="shared" si="42"/>
        <v/>
      </c>
      <c r="AA136" s="119">
        <f t="shared" ref="AA136:AA199" si="48">IF(IF(ISBLANK($S136),0,SUM($T136*$AU$8))+IF(ISBLANK($U136),0,SUM($V136*$AW$8))=0,"",IF(ISBLANK($S136),0,SUM($T136*$AU$8))+IF(ISBLANK($U136),0,SUM($V136*$AW$8)))</f>
        <v>4311.0576383830921</v>
      </c>
      <c r="AB136" s="119">
        <f t="shared" ref="AB136:AB199" si="49">IF(IF(ISBLANK($S136),0,SUM($T136*$AU$7))+IF(ISBLANK($U136),0,SUM($V136*$AW$7))=0,"",IF(ISBLANK($S136),0,SUM($T136*$AU$7))+IF(ISBLANK($U136),0,SUM($V136*$AW$7)))</f>
        <v>13177.927739451397</v>
      </c>
      <c r="AC136" s="119">
        <f t="shared" ref="AC136:AC199" si="50">IF(IF(ISBLANK($S136),0,SUM($T136*$AU$9))+IF(ISBLANK($U136),0,SUM($V136*$AW$9))=0,"",IF(ISBLANK($S136),0,SUM($T136*$AU$9))+IF(ISBLANK($U136),0,SUM($V136*$AW$9)))</f>
        <v>9495.1146221655126</v>
      </c>
      <c r="AD136" s="133" t="str">
        <f t="shared" si="43"/>
        <v/>
      </c>
      <c r="AE136" s="82" t="str">
        <f t="shared" si="46"/>
        <v/>
      </c>
      <c r="AF136" s="134" t="str">
        <f t="shared" si="31"/>
        <v/>
      </c>
      <c r="AG136" s="119">
        <f t="shared" si="32"/>
        <v>4311.0576383830921</v>
      </c>
      <c r="AH136" s="119">
        <f t="shared" si="33"/>
        <v>13177.927739451397</v>
      </c>
      <c r="AI136" s="119">
        <f t="shared" si="34"/>
        <v>9495.1146221655126</v>
      </c>
      <c r="AJ136" s="135" t="str">
        <f t="shared" si="47"/>
        <v/>
      </c>
      <c r="AK136" s="82"/>
      <c r="AL136" s="82"/>
      <c r="AM136" s="82"/>
      <c r="AN136" s="82"/>
      <c r="AO136" s="82"/>
      <c r="AP136" s="82"/>
      <c r="AQ136" s="82"/>
      <c r="AR136" s="82"/>
      <c r="AS136" s="82"/>
      <c r="AT136" s="82"/>
    </row>
    <row r="137" spans="1:46" ht="12" customHeight="1" x14ac:dyDescent="0.25">
      <c r="A137" s="76"/>
      <c r="B137" s="127" t="s">
        <v>381</v>
      </c>
      <c r="C137" s="108" t="s">
        <v>382</v>
      </c>
      <c r="D137" s="109">
        <f t="shared" si="44"/>
        <v>3</v>
      </c>
      <c r="E137" s="149">
        <v>231.75</v>
      </c>
      <c r="F137" s="111">
        <f t="shared" si="35"/>
        <v>695.25</v>
      </c>
      <c r="G137" s="112" t="s">
        <v>122</v>
      </c>
      <c r="H137" s="128"/>
      <c r="I137" s="129"/>
      <c r="J137" s="82" t="str">
        <f t="shared" si="45"/>
        <v/>
      </c>
      <c r="K137" s="130"/>
      <c r="L137" s="116" t="str">
        <f t="shared" si="36"/>
        <v/>
      </c>
      <c r="M137" s="130"/>
      <c r="N137" s="116" t="str">
        <f t="shared" si="37"/>
        <v/>
      </c>
      <c r="O137" s="130"/>
      <c r="P137" s="116" t="str">
        <f t="shared" si="38"/>
        <v/>
      </c>
      <c r="Q137" s="130"/>
      <c r="R137" s="116" t="str">
        <f t="shared" si="39"/>
        <v/>
      </c>
      <c r="S137" s="130"/>
      <c r="T137" s="131" t="str">
        <f t="shared" si="40"/>
        <v/>
      </c>
      <c r="U137" s="130">
        <v>3</v>
      </c>
      <c r="V137" s="131">
        <f t="shared" si="41"/>
        <v>695.25</v>
      </c>
      <c r="W137" s="130"/>
      <c r="X137" s="131" t="str">
        <f t="shared" si="40"/>
        <v/>
      </c>
      <c r="Y137" s="82"/>
      <c r="Z137" s="132" t="str">
        <f t="shared" si="42"/>
        <v/>
      </c>
      <c r="AA137" s="119">
        <f t="shared" si="48"/>
        <v>111.07514510714995</v>
      </c>
      <c r="AB137" s="119">
        <f t="shared" si="49"/>
        <v>339.53158566910082</v>
      </c>
      <c r="AC137" s="119">
        <f t="shared" si="50"/>
        <v>244.64326922374926</v>
      </c>
      <c r="AD137" s="133" t="str">
        <f t="shared" si="43"/>
        <v/>
      </c>
      <c r="AE137" s="82" t="str">
        <f t="shared" si="46"/>
        <v/>
      </c>
      <c r="AF137" s="134" t="str">
        <f t="shared" si="31"/>
        <v/>
      </c>
      <c r="AG137" s="119">
        <f t="shared" si="32"/>
        <v>111.07514510714995</v>
      </c>
      <c r="AH137" s="119">
        <f t="shared" si="33"/>
        <v>339.53158566910082</v>
      </c>
      <c r="AI137" s="119">
        <f t="shared" si="34"/>
        <v>244.64326922374926</v>
      </c>
      <c r="AJ137" s="135" t="str">
        <f t="shared" si="47"/>
        <v/>
      </c>
      <c r="AK137" s="82"/>
      <c r="AL137" s="82"/>
      <c r="AM137" s="82"/>
      <c r="AN137" s="82"/>
      <c r="AO137" s="82"/>
      <c r="AP137" s="82"/>
      <c r="AQ137" s="82"/>
      <c r="AR137" s="82"/>
      <c r="AS137" s="82"/>
      <c r="AT137" s="82"/>
    </row>
    <row r="138" spans="1:46" ht="12" customHeight="1" x14ac:dyDescent="0.25">
      <c r="A138" s="76"/>
      <c r="B138" s="152" t="s">
        <v>383</v>
      </c>
      <c r="C138" s="153" t="s">
        <v>384</v>
      </c>
      <c r="D138" s="154">
        <f t="shared" si="44"/>
        <v>1</v>
      </c>
      <c r="E138" s="155">
        <v>2001.24</v>
      </c>
      <c r="F138" s="111">
        <f t="shared" si="35"/>
        <v>2001.24</v>
      </c>
      <c r="G138" s="112"/>
      <c r="H138" s="128" t="s">
        <v>122</v>
      </c>
      <c r="I138" s="129" t="s">
        <v>122</v>
      </c>
      <c r="J138" s="82" t="str">
        <f t="shared" si="45"/>
        <v/>
      </c>
      <c r="K138" s="130"/>
      <c r="L138" s="116" t="str">
        <f t="shared" si="36"/>
        <v/>
      </c>
      <c r="M138" s="130"/>
      <c r="N138" s="116" t="str">
        <f t="shared" si="37"/>
        <v/>
      </c>
      <c r="O138" s="130"/>
      <c r="P138" s="116" t="str">
        <f t="shared" si="38"/>
        <v/>
      </c>
      <c r="Q138" s="130"/>
      <c r="R138" s="116" t="str">
        <f t="shared" si="39"/>
        <v/>
      </c>
      <c r="S138" s="130"/>
      <c r="T138" s="131" t="str">
        <f t="shared" si="40"/>
        <v/>
      </c>
      <c r="U138" s="130">
        <v>1</v>
      </c>
      <c r="V138" s="131">
        <f t="shared" si="41"/>
        <v>2001.24</v>
      </c>
      <c r="W138" s="130"/>
      <c r="X138" s="131" t="str">
        <f t="shared" si="40"/>
        <v/>
      </c>
      <c r="Y138" s="82"/>
      <c r="Z138" s="132" t="str">
        <f t="shared" si="42"/>
        <v/>
      </c>
      <c r="AA138" s="119">
        <f t="shared" si="48"/>
        <v>319.7238739938623</v>
      </c>
      <c r="AB138" s="119">
        <f t="shared" si="49"/>
        <v>977.32353902111663</v>
      </c>
      <c r="AC138" s="119">
        <f t="shared" si="50"/>
        <v>704.19258698502119</v>
      </c>
      <c r="AD138" s="133" t="str">
        <f t="shared" si="43"/>
        <v/>
      </c>
      <c r="AE138" s="82" t="str">
        <f t="shared" si="46"/>
        <v/>
      </c>
      <c r="AF138" s="134" t="str">
        <f t="shared" si="31"/>
        <v/>
      </c>
      <c r="AG138" s="119">
        <f t="shared" si="32"/>
        <v>319.7238739938623</v>
      </c>
      <c r="AH138" s="119">
        <f t="shared" si="33"/>
        <v>977.32353902111663</v>
      </c>
      <c r="AI138" s="119">
        <f t="shared" si="34"/>
        <v>704.19258698502119</v>
      </c>
      <c r="AJ138" s="135" t="str">
        <f t="shared" si="47"/>
        <v/>
      </c>
      <c r="AK138" s="82"/>
      <c r="AL138" s="82"/>
      <c r="AM138" s="82"/>
      <c r="AN138" s="82"/>
      <c r="AO138" s="82"/>
      <c r="AP138" s="82"/>
      <c r="AQ138" s="82"/>
      <c r="AR138" s="82"/>
      <c r="AS138" s="82"/>
      <c r="AT138" s="82"/>
    </row>
    <row r="139" spans="1:46" ht="12" customHeight="1" x14ac:dyDescent="0.25">
      <c r="A139" s="76"/>
      <c r="B139" s="152" t="s">
        <v>385</v>
      </c>
      <c r="C139" s="153" t="s">
        <v>386</v>
      </c>
      <c r="D139" s="154">
        <f t="shared" si="44"/>
        <v>1</v>
      </c>
      <c r="E139" s="155">
        <v>2854.05</v>
      </c>
      <c r="F139" s="111">
        <f t="shared" si="35"/>
        <v>2854.05</v>
      </c>
      <c r="G139" s="112"/>
      <c r="H139" s="128" t="s">
        <v>122</v>
      </c>
      <c r="I139" s="129" t="s">
        <v>122</v>
      </c>
      <c r="J139" s="82" t="str">
        <f t="shared" si="45"/>
        <v/>
      </c>
      <c r="K139" s="130"/>
      <c r="L139" s="116" t="str">
        <f t="shared" si="36"/>
        <v/>
      </c>
      <c r="M139" s="130"/>
      <c r="N139" s="116" t="str">
        <f t="shared" si="37"/>
        <v/>
      </c>
      <c r="O139" s="130"/>
      <c r="P139" s="116" t="str">
        <f t="shared" si="38"/>
        <v/>
      </c>
      <c r="Q139" s="130"/>
      <c r="R139" s="116" t="str">
        <f t="shared" si="39"/>
        <v/>
      </c>
      <c r="S139" s="130"/>
      <c r="T139" s="131" t="str">
        <f t="shared" si="40"/>
        <v/>
      </c>
      <c r="U139" s="130">
        <v>1</v>
      </c>
      <c r="V139" s="131">
        <f t="shared" si="41"/>
        <v>2854.05</v>
      </c>
      <c r="W139" s="130"/>
      <c r="X139" s="131" t="str">
        <f t="shared" si="40"/>
        <v/>
      </c>
      <c r="Y139" s="82"/>
      <c r="Z139" s="132" t="str">
        <f t="shared" si="42"/>
        <v/>
      </c>
      <c r="AA139" s="119">
        <f t="shared" si="48"/>
        <v>455.97125910544599</v>
      </c>
      <c r="AB139" s="119">
        <f t="shared" si="49"/>
        <v>1393.8009666722724</v>
      </c>
      <c r="AC139" s="119">
        <f t="shared" si="50"/>
        <v>1004.2777742222821</v>
      </c>
      <c r="AD139" s="133" t="str">
        <f t="shared" si="43"/>
        <v/>
      </c>
      <c r="AE139" s="82" t="str">
        <f t="shared" si="46"/>
        <v/>
      </c>
      <c r="AF139" s="134" t="str">
        <f t="shared" si="31"/>
        <v/>
      </c>
      <c r="AG139" s="119">
        <f t="shared" si="32"/>
        <v>455.97125910544599</v>
      </c>
      <c r="AH139" s="119">
        <f t="shared" si="33"/>
        <v>1393.8009666722724</v>
      </c>
      <c r="AI139" s="119">
        <f t="shared" si="34"/>
        <v>1004.2777742222821</v>
      </c>
      <c r="AJ139" s="135" t="str">
        <f t="shared" si="47"/>
        <v/>
      </c>
      <c r="AK139" s="82"/>
      <c r="AL139" s="82"/>
      <c r="AM139" s="82"/>
      <c r="AN139" s="82"/>
      <c r="AO139" s="82"/>
      <c r="AP139" s="82"/>
      <c r="AQ139" s="82"/>
      <c r="AR139" s="82"/>
      <c r="AS139" s="82"/>
      <c r="AT139" s="82"/>
    </row>
    <row r="140" spans="1:46" ht="12" customHeight="1" x14ac:dyDescent="0.25">
      <c r="A140" s="76"/>
      <c r="B140" s="152" t="s">
        <v>387</v>
      </c>
      <c r="C140" s="153" t="s">
        <v>388</v>
      </c>
      <c r="D140" s="154">
        <f t="shared" si="44"/>
        <v>1</v>
      </c>
      <c r="E140" s="155">
        <v>2380.2399999999998</v>
      </c>
      <c r="F140" s="111">
        <f t="shared" si="35"/>
        <v>2380.2399999999998</v>
      </c>
      <c r="G140" s="112"/>
      <c r="H140" s="128" t="s">
        <v>122</v>
      </c>
      <c r="I140" s="129" t="s">
        <v>122</v>
      </c>
      <c r="J140" s="82" t="str">
        <f t="shared" si="45"/>
        <v/>
      </c>
      <c r="K140" s="130"/>
      <c r="L140" s="116" t="str">
        <f t="shared" si="36"/>
        <v/>
      </c>
      <c r="M140" s="130"/>
      <c r="N140" s="116" t="str">
        <f t="shared" si="37"/>
        <v/>
      </c>
      <c r="O140" s="130"/>
      <c r="P140" s="116" t="str">
        <f t="shared" si="38"/>
        <v/>
      </c>
      <c r="Q140" s="130"/>
      <c r="R140" s="116" t="str">
        <f t="shared" si="39"/>
        <v/>
      </c>
      <c r="S140" s="130"/>
      <c r="T140" s="131" t="str">
        <f t="shared" si="40"/>
        <v/>
      </c>
      <c r="U140" s="130">
        <v>1</v>
      </c>
      <c r="V140" s="131">
        <f t="shared" si="41"/>
        <v>2380.2399999999998</v>
      </c>
      <c r="W140" s="130"/>
      <c r="X140" s="131" t="str">
        <f t="shared" si="40"/>
        <v/>
      </c>
      <c r="Y140" s="82"/>
      <c r="Z140" s="132" t="str">
        <f t="shared" si="42"/>
        <v/>
      </c>
      <c r="AA140" s="119">
        <f t="shared" si="48"/>
        <v>380.27400703321479</v>
      </c>
      <c r="AB140" s="119">
        <f t="shared" si="49"/>
        <v>1162.4115950708674</v>
      </c>
      <c r="AC140" s="119">
        <f t="shared" si="50"/>
        <v>837.55439789591787</v>
      </c>
      <c r="AD140" s="133" t="str">
        <f t="shared" si="43"/>
        <v/>
      </c>
      <c r="AE140" s="82" t="str">
        <f t="shared" si="46"/>
        <v/>
      </c>
      <c r="AF140" s="134" t="str">
        <f t="shared" ref="AF140:AF203" si="51">IF(SUM(L140,Z140)=0,"",SUM(L140,Z140))</f>
        <v/>
      </c>
      <c r="AG140" s="119">
        <f t="shared" ref="AG140:AG203" si="52">IF(SUM(N140,AA140)=0,"",SUM(N140,AA140))</f>
        <v>380.27400703321479</v>
      </c>
      <c r="AH140" s="119">
        <f t="shared" ref="AH140:AH203" si="53">IF(SUM(P140,AB140)=0,"",SUM(P140,AB140))</f>
        <v>1162.4115950708674</v>
      </c>
      <c r="AI140" s="119">
        <f t="shared" ref="AI140:AI203" si="54">IF(SUM(R140,AC140)=0,"",SUM(R140,AC140))</f>
        <v>837.55439789591787</v>
      </c>
      <c r="AJ140" s="135" t="str">
        <f t="shared" si="47"/>
        <v/>
      </c>
      <c r="AK140" s="82"/>
      <c r="AL140" s="82"/>
      <c r="AM140" s="82"/>
      <c r="AN140" s="82"/>
      <c r="AO140" s="82"/>
      <c r="AP140" s="82"/>
      <c r="AQ140" s="82"/>
      <c r="AR140" s="82"/>
      <c r="AS140" s="82"/>
      <c r="AT140" s="82"/>
    </row>
    <row r="141" spans="1:46" ht="12" customHeight="1" x14ac:dyDescent="0.25">
      <c r="A141" s="76"/>
      <c r="B141" s="152" t="s">
        <v>389</v>
      </c>
      <c r="C141" s="153" t="s">
        <v>390</v>
      </c>
      <c r="D141" s="154">
        <f t="shared" si="44"/>
        <v>2</v>
      </c>
      <c r="E141" s="155">
        <v>2677.59</v>
      </c>
      <c r="F141" s="111">
        <f t="shared" si="35"/>
        <v>5355.18</v>
      </c>
      <c r="G141" s="112"/>
      <c r="H141" s="128" t="s">
        <v>122</v>
      </c>
      <c r="I141" s="129" t="s">
        <v>122</v>
      </c>
      <c r="J141" s="82" t="str">
        <f t="shared" si="45"/>
        <v/>
      </c>
      <c r="K141" s="130"/>
      <c r="L141" s="116" t="str">
        <f t="shared" si="36"/>
        <v/>
      </c>
      <c r="M141" s="130"/>
      <c r="N141" s="116" t="str">
        <f t="shared" si="37"/>
        <v/>
      </c>
      <c r="O141" s="130"/>
      <c r="P141" s="116" t="str">
        <f t="shared" si="38"/>
        <v/>
      </c>
      <c r="Q141" s="130"/>
      <c r="R141" s="116" t="str">
        <f t="shared" si="39"/>
        <v/>
      </c>
      <c r="S141" s="130"/>
      <c r="T141" s="131" t="str">
        <f t="shared" si="40"/>
        <v/>
      </c>
      <c r="U141" s="130">
        <v>2</v>
      </c>
      <c r="V141" s="131">
        <f t="shared" si="41"/>
        <v>5355.18</v>
      </c>
      <c r="W141" s="130"/>
      <c r="X141" s="131" t="str">
        <f t="shared" si="40"/>
        <v/>
      </c>
      <c r="Y141" s="82"/>
      <c r="Z141" s="132" t="str">
        <f t="shared" ref="Z141:Z204" si="55">IF(ISBLANK($S141),"",SUM($T141*$AU$10))</f>
        <v/>
      </c>
      <c r="AA141" s="119">
        <f t="shared" si="48"/>
        <v>855.55900118649015</v>
      </c>
      <c r="AB141" s="119">
        <f t="shared" si="49"/>
        <v>2615.2502796741542</v>
      </c>
      <c r="AC141" s="119">
        <f t="shared" si="50"/>
        <v>1884.3707191393567</v>
      </c>
      <c r="AD141" s="133" t="str">
        <f t="shared" ref="AD141:AD204" si="56">IF(ISBLANK($S141),"",SUM($T141*$AU$13))</f>
        <v/>
      </c>
      <c r="AE141" s="82" t="str">
        <f t="shared" si="46"/>
        <v/>
      </c>
      <c r="AF141" s="134" t="str">
        <f t="shared" si="51"/>
        <v/>
      </c>
      <c r="AG141" s="119">
        <f t="shared" si="52"/>
        <v>855.55900118649015</v>
      </c>
      <c r="AH141" s="119">
        <f t="shared" si="53"/>
        <v>2615.2502796741542</v>
      </c>
      <c r="AI141" s="119">
        <f t="shared" si="54"/>
        <v>1884.3707191393567</v>
      </c>
      <c r="AJ141" s="135" t="str">
        <f t="shared" si="47"/>
        <v/>
      </c>
      <c r="AK141" s="82"/>
      <c r="AL141" s="82"/>
      <c r="AM141" s="82"/>
      <c r="AN141" s="82"/>
      <c r="AO141" s="82"/>
      <c r="AP141" s="82"/>
      <c r="AQ141" s="82"/>
      <c r="AR141" s="82"/>
      <c r="AS141" s="82"/>
      <c r="AT141" s="82"/>
    </row>
    <row r="142" spans="1:46" ht="12" customHeight="1" x14ac:dyDescent="0.25">
      <c r="A142" s="76"/>
      <c r="B142" s="152" t="s">
        <v>391</v>
      </c>
      <c r="C142" s="153" t="s">
        <v>392</v>
      </c>
      <c r="D142" s="154">
        <f t="shared" si="44"/>
        <v>1</v>
      </c>
      <c r="E142" s="155">
        <v>2751.95</v>
      </c>
      <c r="F142" s="111">
        <f t="shared" si="35"/>
        <v>2751.95</v>
      </c>
      <c r="G142" s="112"/>
      <c r="H142" s="128" t="s">
        <v>122</v>
      </c>
      <c r="I142" s="129" t="s">
        <v>122</v>
      </c>
      <c r="J142" s="82" t="str">
        <f t="shared" si="45"/>
        <v/>
      </c>
      <c r="K142" s="130"/>
      <c r="L142" s="116" t="str">
        <f t="shared" si="36"/>
        <v/>
      </c>
      <c r="M142" s="130"/>
      <c r="N142" s="116" t="str">
        <f t="shared" si="37"/>
        <v/>
      </c>
      <c r="O142" s="130"/>
      <c r="P142" s="116" t="str">
        <f t="shared" si="38"/>
        <v/>
      </c>
      <c r="Q142" s="130"/>
      <c r="R142" s="116" t="str">
        <f t="shared" si="39"/>
        <v/>
      </c>
      <c r="S142" s="130"/>
      <c r="T142" s="131" t="str">
        <f t="shared" si="40"/>
        <v/>
      </c>
      <c r="U142" s="130">
        <v>1</v>
      </c>
      <c r="V142" s="131">
        <f t="shared" si="41"/>
        <v>2751.95</v>
      </c>
      <c r="W142" s="130"/>
      <c r="X142" s="131" t="str">
        <f t="shared" si="40"/>
        <v/>
      </c>
      <c r="Y142" s="82"/>
      <c r="Z142" s="132" t="str">
        <f t="shared" si="55"/>
        <v/>
      </c>
      <c r="AA142" s="119">
        <f t="shared" si="48"/>
        <v>439.65946864814282</v>
      </c>
      <c r="AB142" s="119">
        <f t="shared" si="49"/>
        <v>1343.9395141058353</v>
      </c>
      <c r="AC142" s="119">
        <f t="shared" si="50"/>
        <v>968.35101724602191</v>
      </c>
      <c r="AD142" s="133" t="str">
        <f t="shared" si="56"/>
        <v/>
      </c>
      <c r="AE142" s="82" t="str">
        <f t="shared" si="46"/>
        <v/>
      </c>
      <c r="AF142" s="134" t="str">
        <f t="shared" si="51"/>
        <v/>
      </c>
      <c r="AG142" s="119">
        <f t="shared" si="52"/>
        <v>439.65946864814282</v>
      </c>
      <c r="AH142" s="119">
        <f t="shared" si="53"/>
        <v>1343.9395141058353</v>
      </c>
      <c r="AI142" s="119">
        <f t="shared" si="54"/>
        <v>968.35101724602191</v>
      </c>
      <c r="AJ142" s="135" t="str">
        <f t="shared" si="47"/>
        <v/>
      </c>
      <c r="AK142" s="82"/>
      <c r="AL142" s="82"/>
      <c r="AM142" s="82"/>
      <c r="AN142" s="82"/>
      <c r="AO142" s="82"/>
      <c r="AP142" s="82"/>
      <c r="AQ142" s="82"/>
      <c r="AR142" s="82"/>
      <c r="AS142" s="82"/>
      <c r="AT142" s="82"/>
    </row>
    <row r="143" spans="1:46" ht="12" customHeight="1" x14ac:dyDescent="0.25">
      <c r="A143" s="76"/>
      <c r="B143" s="152" t="s">
        <v>393</v>
      </c>
      <c r="C143" s="153" t="s">
        <v>394</v>
      </c>
      <c r="D143" s="154">
        <f t="shared" si="44"/>
        <v>1</v>
      </c>
      <c r="E143" s="155">
        <v>3006.98</v>
      </c>
      <c r="F143" s="111">
        <f t="shared" si="35"/>
        <v>3006.98</v>
      </c>
      <c r="G143" s="112"/>
      <c r="H143" s="128" t="s">
        <v>122</v>
      </c>
      <c r="I143" s="129" t="s">
        <v>122</v>
      </c>
      <c r="J143" s="82" t="str">
        <f t="shared" si="45"/>
        <v/>
      </c>
      <c r="K143" s="130"/>
      <c r="L143" s="116" t="str">
        <f t="shared" si="36"/>
        <v/>
      </c>
      <c r="M143" s="130"/>
      <c r="N143" s="116" t="str">
        <f t="shared" si="37"/>
        <v/>
      </c>
      <c r="O143" s="130"/>
      <c r="P143" s="116" t="str">
        <f t="shared" si="38"/>
        <v/>
      </c>
      <c r="Q143" s="130"/>
      <c r="R143" s="116" t="str">
        <f t="shared" si="39"/>
        <v/>
      </c>
      <c r="S143" s="130"/>
      <c r="T143" s="131" t="str">
        <f t="shared" si="40"/>
        <v/>
      </c>
      <c r="U143" s="130">
        <v>1</v>
      </c>
      <c r="V143" s="131">
        <f t="shared" si="41"/>
        <v>3006.98</v>
      </c>
      <c r="W143" s="130"/>
      <c r="X143" s="131" t="str">
        <f t="shared" si="40"/>
        <v/>
      </c>
      <c r="Y143" s="82"/>
      <c r="Z143" s="132" t="str">
        <f t="shared" si="55"/>
        <v/>
      </c>
      <c r="AA143" s="119">
        <f t="shared" si="48"/>
        <v>480.40379695691877</v>
      </c>
      <c r="AB143" s="119">
        <f t="shared" si="49"/>
        <v>1468.4857065448009</v>
      </c>
      <c r="AC143" s="119">
        <f t="shared" si="50"/>
        <v>1058.0904964982806</v>
      </c>
      <c r="AD143" s="133" t="str">
        <f t="shared" si="56"/>
        <v/>
      </c>
      <c r="AE143" s="82" t="str">
        <f t="shared" si="46"/>
        <v/>
      </c>
      <c r="AF143" s="134" t="str">
        <f t="shared" si="51"/>
        <v/>
      </c>
      <c r="AG143" s="119">
        <f t="shared" si="52"/>
        <v>480.40379695691877</v>
      </c>
      <c r="AH143" s="119">
        <f t="shared" si="53"/>
        <v>1468.4857065448009</v>
      </c>
      <c r="AI143" s="119">
        <f t="shared" si="54"/>
        <v>1058.0904964982806</v>
      </c>
      <c r="AJ143" s="135" t="str">
        <f t="shared" si="47"/>
        <v/>
      </c>
      <c r="AK143" s="82"/>
      <c r="AL143" s="82"/>
      <c r="AM143" s="82"/>
      <c r="AN143" s="82"/>
      <c r="AO143" s="82"/>
      <c r="AP143" s="82"/>
      <c r="AQ143" s="82"/>
      <c r="AR143" s="82"/>
      <c r="AS143" s="82"/>
      <c r="AT143" s="82"/>
    </row>
    <row r="144" spans="1:46" ht="12" customHeight="1" x14ac:dyDescent="0.25">
      <c r="A144" s="76"/>
      <c r="B144" s="152" t="s">
        <v>395</v>
      </c>
      <c r="C144" s="153" t="s">
        <v>396</v>
      </c>
      <c r="D144" s="154">
        <f t="shared" si="44"/>
        <v>1</v>
      </c>
      <c r="E144" s="155">
        <v>2978.77</v>
      </c>
      <c r="F144" s="111">
        <f t="shared" si="35"/>
        <v>2978.77</v>
      </c>
      <c r="G144" s="112"/>
      <c r="H144" s="128" t="s">
        <v>122</v>
      </c>
      <c r="I144" s="129" t="s">
        <v>122</v>
      </c>
      <c r="J144" s="82" t="str">
        <f t="shared" si="45"/>
        <v/>
      </c>
      <c r="K144" s="130"/>
      <c r="L144" s="116" t="str">
        <f t="shared" si="36"/>
        <v/>
      </c>
      <c r="M144" s="130"/>
      <c r="N144" s="116" t="str">
        <f t="shared" si="37"/>
        <v/>
      </c>
      <c r="O144" s="130"/>
      <c r="P144" s="116" t="str">
        <f t="shared" si="38"/>
        <v/>
      </c>
      <c r="Q144" s="130"/>
      <c r="R144" s="116" t="str">
        <f t="shared" si="39"/>
        <v/>
      </c>
      <c r="S144" s="130"/>
      <c r="T144" s="131" t="str">
        <f t="shared" si="40"/>
        <v/>
      </c>
      <c r="U144" s="130">
        <v>1</v>
      </c>
      <c r="V144" s="131">
        <f t="shared" si="41"/>
        <v>2978.77</v>
      </c>
      <c r="W144" s="130"/>
      <c r="X144" s="131" t="str">
        <f t="shared" si="40"/>
        <v/>
      </c>
      <c r="Y144" s="82"/>
      <c r="Z144" s="132" t="str">
        <f t="shared" si="55"/>
        <v/>
      </c>
      <c r="AA144" s="119">
        <f t="shared" si="48"/>
        <v>475.89688599902922</v>
      </c>
      <c r="AB144" s="119">
        <f t="shared" si="49"/>
        <v>1454.7090995232613</v>
      </c>
      <c r="AC144" s="119">
        <f t="shared" si="50"/>
        <v>1048.1640144777095</v>
      </c>
      <c r="AD144" s="133" t="str">
        <f t="shared" si="56"/>
        <v/>
      </c>
      <c r="AE144" s="82" t="str">
        <f t="shared" si="46"/>
        <v/>
      </c>
      <c r="AF144" s="134" t="str">
        <f t="shared" si="51"/>
        <v/>
      </c>
      <c r="AG144" s="119">
        <f t="shared" si="52"/>
        <v>475.89688599902922</v>
      </c>
      <c r="AH144" s="119">
        <f t="shared" si="53"/>
        <v>1454.7090995232613</v>
      </c>
      <c r="AI144" s="119">
        <f t="shared" si="54"/>
        <v>1048.1640144777095</v>
      </c>
      <c r="AJ144" s="135" t="str">
        <f t="shared" si="47"/>
        <v/>
      </c>
      <c r="AK144" s="82"/>
      <c r="AL144" s="82"/>
      <c r="AM144" s="82"/>
      <c r="AN144" s="82"/>
      <c r="AO144" s="82"/>
      <c r="AP144" s="82"/>
      <c r="AQ144" s="82"/>
      <c r="AR144" s="82"/>
      <c r="AS144" s="82"/>
      <c r="AT144" s="82"/>
    </row>
    <row r="145" spans="1:46" ht="12" customHeight="1" x14ac:dyDescent="0.25">
      <c r="A145" s="76"/>
      <c r="B145" s="152" t="s">
        <v>397</v>
      </c>
      <c r="C145" s="153" t="s">
        <v>398</v>
      </c>
      <c r="D145" s="154">
        <f t="shared" si="44"/>
        <v>1</v>
      </c>
      <c r="E145" s="155">
        <v>2980.79</v>
      </c>
      <c r="F145" s="111">
        <f t="shared" si="35"/>
        <v>2980.79</v>
      </c>
      <c r="G145" s="112"/>
      <c r="H145" s="128" t="s">
        <v>122</v>
      </c>
      <c r="I145" s="129" t="s">
        <v>122</v>
      </c>
      <c r="J145" s="82" t="str">
        <f t="shared" si="45"/>
        <v/>
      </c>
      <c r="K145" s="130"/>
      <c r="L145" s="116" t="str">
        <f t="shared" si="36"/>
        <v/>
      </c>
      <c r="M145" s="130"/>
      <c r="N145" s="116" t="str">
        <f t="shared" si="37"/>
        <v/>
      </c>
      <c r="O145" s="130"/>
      <c r="P145" s="116" t="str">
        <f t="shared" si="38"/>
        <v/>
      </c>
      <c r="Q145" s="130"/>
      <c r="R145" s="116" t="str">
        <f t="shared" si="39"/>
        <v/>
      </c>
      <c r="S145" s="130"/>
      <c r="T145" s="131" t="str">
        <f t="shared" si="40"/>
        <v/>
      </c>
      <c r="U145" s="130">
        <v>1</v>
      </c>
      <c r="V145" s="131">
        <f t="shared" si="41"/>
        <v>2980.79</v>
      </c>
      <c r="W145" s="130"/>
      <c r="X145" s="131" t="str">
        <f t="shared" si="40"/>
        <v/>
      </c>
      <c r="Y145" s="82"/>
      <c r="Z145" s="132" t="str">
        <f t="shared" si="55"/>
        <v/>
      </c>
      <c r="AA145" s="119">
        <f t="shared" si="48"/>
        <v>476.21960702472705</v>
      </c>
      <c r="AB145" s="119">
        <f t="shared" si="49"/>
        <v>1455.6955846768776</v>
      </c>
      <c r="AC145" s="119">
        <f t="shared" si="50"/>
        <v>1048.8748082983957</v>
      </c>
      <c r="AD145" s="133" t="str">
        <f t="shared" si="56"/>
        <v/>
      </c>
      <c r="AE145" s="82" t="str">
        <f t="shared" si="46"/>
        <v/>
      </c>
      <c r="AF145" s="134" t="str">
        <f t="shared" si="51"/>
        <v/>
      </c>
      <c r="AG145" s="119">
        <f t="shared" si="52"/>
        <v>476.21960702472705</v>
      </c>
      <c r="AH145" s="119">
        <f t="shared" si="53"/>
        <v>1455.6955846768776</v>
      </c>
      <c r="AI145" s="119">
        <f t="shared" si="54"/>
        <v>1048.8748082983957</v>
      </c>
      <c r="AJ145" s="135" t="str">
        <f t="shared" si="47"/>
        <v/>
      </c>
      <c r="AK145" s="82"/>
      <c r="AL145" s="82"/>
      <c r="AM145" s="82"/>
      <c r="AN145" s="82"/>
      <c r="AO145" s="82"/>
      <c r="AP145" s="82"/>
      <c r="AQ145" s="82"/>
      <c r="AR145" s="82"/>
      <c r="AS145" s="82"/>
      <c r="AT145" s="82"/>
    </row>
    <row r="146" spans="1:46" ht="12" customHeight="1" x14ac:dyDescent="0.25">
      <c r="A146" s="76"/>
      <c r="B146" s="152" t="s">
        <v>399</v>
      </c>
      <c r="C146" s="153" t="s">
        <v>400</v>
      </c>
      <c r="D146" s="154">
        <f t="shared" si="44"/>
        <v>1</v>
      </c>
      <c r="E146" s="155">
        <v>3011.59</v>
      </c>
      <c r="F146" s="111">
        <f t="shared" si="35"/>
        <v>3011.59</v>
      </c>
      <c r="G146" s="112"/>
      <c r="H146" s="128" t="s">
        <v>122</v>
      </c>
      <c r="I146" s="129" t="s">
        <v>122</v>
      </c>
      <c r="J146" s="82" t="str">
        <f t="shared" si="45"/>
        <v/>
      </c>
      <c r="K146" s="130"/>
      <c r="L146" s="116" t="str">
        <f t="shared" si="36"/>
        <v/>
      </c>
      <c r="M146" s="130"/>
      <c r="N146" s="116" t="str">
        <f t="shared" si="37"/>
        <v/>
      </c>
      <c r="O146" s="130"/>
      <c r="P146" s="116" t="str">
        <f t="shared" si="38"/>
        <v/>
      </c>
      <c r="Q146" s="130"/>
      <c r="R146" s="116" t="str">
        <f t="shared" si="39"/>
        <v/>
      </c>
      <c r="S146" s="130"/>
      <c r="T146" s="131" t="str">
        <f t="shared" si="40"/>
        <v/>
      </c>
      <c r="U146" s="130">
        <v>1</v>
      </c>
      <c r="V146" s="131">
        <f t="shared" si="41"/>
        <v>3011.59</v>
      </c>
      <c r="W146" s="130"/>
      <c r="X146" s="131" t="str">
        <f t="shared" si="40"/>
        <v/>
      </c>
      <c r="Y146" s="82"/>
      <c r="Z146" s="132" t="str">
        <f t="shared" si="55"/>
        <v/>
      </c>
      <c r="AA146" s="119">
        <f t="shared" si="48"/>
        <v>481.14030385219957</v>
      </c>
      <c r="AB146" s="119">
        <f t="shared" si="49"/>
        <v>1470.7370414745883</v>
      </c>
      <c r="AC146" s="119">
        <f t="shared" si="50"/>
        <v>1059.7126546732127</v>
      </c>
      <c r="AD146" s="133" t="str">
        <f t="shared" si="56"/>
        <v/>
      </c>
      <c r="AE146" s="82" t="str">
        <f t="shared" si="46"/>
        <v/>
      </c>
      <c r="AF146" s="134" t="str">
        <f t="shared" si="51"/>
        <v/>
      </c>
      <c r="AG146" s="119">
        <f t="shared" si="52"/>
        <v>481.14030385219957</v>
      </c>
      <c r="AH146" s="119">
        <f t="shared" si="53"/>
        <v>1470.7370414745883</v>
      </c>
      <c r="AI146" s="119">
        <f t="shared" si="54"/>
        <v>1059.7126546732127</v>
      </c>
      <c r="AJ146" s="135" t="str">
        <f t="shared" si="47"/>
        <v/>
      </c>
      <c r="AK146" s="82"/>
      <c r="AL146" s="82"/>
      <c r="AM146" s="82"/>
      <c r="AN146" s="82"/>
      <c r="AO146" s="82"/>
      <c r="AP146" s="82"/>
      <c r="AQ146" s="82"/>
      <c r="AR146" s="82"/>
      <c r="AS146" s="82"/>
      <c r="AT146" s="82"/>
    </row>
    <row r="147" spans="1:46" ht="12" customHeight="1" x14ac:dyDescent="0.25">
      <c r="A147" s="76"/>
      <c r="B147" s="152" t="s">
        <v>401</v>
      </c>
      <c r="C147" s="153" t="s">
        <v>402</v>
      </c>
      <c r="D147" s="154">
        <f t="shared" si="44"/>
        <v>1</v>
      </c>
      <c r="E147" s="155">
        <v>3051.73</v>
      </c>
      <c r="F147" s="111">
        <f t="shared" si="35"/>
        <v>3051.73</v>
      </c>
      <c r="G147" s="112"/>
      <c r="H147" s="128" t="s">
        <v>122</v>
      </c>
      <c r="I147" s="129" t="s">
        <v>122</v>
      </c>
      <c r="J147" s="82" t="str">
        <f t="shared" si="45"/>
        <v/>
      </c>
      <c r="K147" s="130"/>
      <c r="L147" s="116" t="str">
        <f t="shared" si="36"/>
        <v/>
      </c>
      <c r="M147" s="130"/>
      <c r="N147" s="116" t="str">
        <f t="shared" si="37"/>
        <v/>
      </c>
      <c r="O147" s="130"/>
      <c r="P147" s="116" t="str">
        <f t="shared" si="38"/>
        <v/>
      </c>
      <c r="Q147" s="130"/>
      <c r="R147" s="116" t="str">
        <f t="shared" si="39"/>
        <v/>
      </c>
      <c r="S147" s="130"/>
      <c r="T147" s="131" t="str">
        <f t="shared" si="40"/>
        <v/>
      </c>
      <c r="U147" s="130">
        <v>1</v>
      </c>
      <c r="V147" s="131">
        <f t="shared" si="41"/>
        <v>3051.73</v>
      </c>
      <c r="W147" s="130"/>
      <c r="X147" s="131" t="str">
        <f t="shared" si="40"/>
        <v/>
      </c>
      <c r="Y147" s="82"/>
      <c r="Z147" s="132" t="str">
        <f t="shared" si="55"/>
        <v/>
      </c>
      <c r="AA147" s="119">
        <f t="shared" si="48"/>
        <v>487.55318601631461</v>
      </c>
      <c r="AB147" s="119">
        <f t="shared" si="49"/>
        <v>1490.3397712103058</v>
      </c>
      <c r="AC147" s="119">
        <f t="shared" si="50"/>
        <v>1073.8370427733798</v>
      </c>
      <c r="AD147" s="133" t="str">
        <f t="shared" si="56"/>
        <v/>
      </c>
      <c r="AE147" s="82" t="str">
        <f t="shared" si="46"/>
        <v/>
      </c>
      <c r="AF147" s="134" t="str">
        <f t="shared" si="51"/>
        <v/>
      </c>
      <c r="AG147" s="119">
        <f t="shared" si="52"/>
        <v>487.55318601631461</v>
      </c>
      <c r="AH147" s="119">
        <f t="shared" si="53"/>
        <v>1490.3397712103058</v>
      </c>
      <c r="AI147" s="119">
        <f t="shared" si="54"/>
        <v>1073.8370427733798</v>
      </c>
      <c r="AJ147" s="135" t="str">
        <f t="shared" si="47"/>
        <v/>
      </c>
      <c r="AK147" s="82"/>
      <c r="AL147" s="82"/>
      <c r="AM147" s="82"/>
      <c r="AN147" s="82"/>
      <c r="AO147" s="82"/>
      <c r="AP147" s="82"/>
      <c r="AQ147" s="82"/>
      <c r="AR147" s="82"/>
      <c r="AS147" s="82"/>
      <c r="AT147" s="82"/>
    </row>
    <row r="148" spans="1:46" ht="12" customHeight="1" x14ac:dyDescent="0.25">
      <c r="A148" s="76"/>
      <c r="B148" s="152" t="s">
        <v>403</v>
      </c>
      <c r="C148" s="153" t="s">
        <v>404</v>
      </c>
      <c r="D148" s="154">
        <f t="shared" si="44"/>
        <v>1</v>
      </c>
      <c r="E148" s="155">
        <v>3333.43</v>
      </c>
      <c r="F148" s="111">
        <f t="shared" si="35"/>
        <v>3333.43</v>
      </c>
      <c r="G148" s="112"/>
      <c r="H148" s="128" t="s">
        <v>122</v>
      </c>
      <c r="I148" s="129" t="s">
        <v>122</v>
      </c>
      <c r="J148" s="82" t="str">
        <f t="shared" si="45"/>
        <v/>
      </c>
      <c r="K148" s="130"/>
      <c r="L148" s="116" t="str">
        <f t="shared" si="36"/>
        <v/>
      </c>
      <c r="M148" s="130"/>
      <c r="N148" s="116" t="str">
        <f t="shared" si="37"/>
        <v/>
      </c>
      <c r="O148" s="130"/>
      <c r="P148" s="116" t="str">
        <f t="shared" si="38"/>
        <v/>
      </c>
      <c r="Q148" s="130"/>
      <c r="R148" s="116" t="str">
        <f t="shared" si="39"/>
        <v/>
      </c>
      <c r="S148" s="130"/>
      <c r="T148" s="131" t="str">
        <f t="shared" si="40"/>
        <v/>
      </c>
      <c r="U148" s="130">
        <v>1</v>
      </c>
      <c r="V148" s="131">
        <f t="shared" si="41"/>
        <v>3333.43</v>
      </c>
      <c r="W148" s="130"/>
      <c r="X148" s="131" t="str">
        <f t="shared" si="40"/>
        <v/>
      </c>
      <c r="Y148" s="82"/>
      <c r="Z148" s="132" t="str">
        <f t="shared" si="55"/>
        <v/>
      </c>
      <c r="AA148" s="119">
        <f t="shared" si="48"/>
        <v>532.55839044160643</v>
      </c>
      <c r="AB148" s="119">
        <f t="shared" si="49"/>
        <v>1627.9104978309251</v>
      </c>
      <c r="AC148" s="119">
        <f t="shared" si="50"/>
        <v>1172.9611117274685</v>
      </c>
      <c r="AD148" s="133" t="str">
        <f t="shared" si="56"/>
        <v/>
      </c>
      <c r="AE148" s="82" t="str">
        <f t="shared" si="46"/>
        <v/>
      </c>
      <c r="AF148" s="134" t="str">
        <f t="shared" si="51"/>
        <v/>
      </c>
      <c r="AG148" s="119">
        <f t="shared" si="52"/>
        <v>532.55839044160643</v>
      </c>
      <c r="AH148" s="119">
        <f t="shared" si="53"/>
        <v>1627.9104978309251</v>
      </c>
      <c r="AI148" s="119">
        <f t="shared" si="54"/>
        <v>1172.9611117274685</v>
      </c>
      <c r="AJ148" s="135" t="str">
        <f t="shared" si="47"/>
        <v/>
      </c>
      <c r="AK148" s="82"/>
      <c r="AL148" s="82"/>
      <c r="AM148" s="82"/>
      <c r="AN148" s="82"/>
      <c r="AO148" s="82"/>
      <c r="AP148" s="82"/>
      <c r="AQ148" s="82"/>
      <c r="AR148" s="82"/>
      <c r="AS148" s="82"/>
      <c r="AT148" s="82"/>
    </row>
    <row r="149" spans="1:46" ht="12" customHeight="1" x14ac:dyDescent="0.25">
      <c r="A149" s="76"/>
      <c r="B149" s="152" t="s">
        <v>405</v>
      </c>
      <c r="C149" s="153" t="s">
        <v>406</v>
      </c>
      <c r="D149" s="154">
        <f t="shared" si="44"/>
        <v>1</v>
      </c>
      <c r="E149" s="155">
        <v>3628.11</v>
      </c>
      <c r="F149" s="111">
        <f t="shared" si="35"/>
        <v>3628.11</v>
      </c>
      <c r="G149" s="112"/>
      <c r="H149" s="128" t="s">
        <v>122</v>
      </c>
      <c r="I149" s="129" t="s">
        <v>122</v>
      </c>
      <c r="J149" s="82" t="str">
        <f t="shared" si="45"/>
        <v/>
      </c>
      <c r="K149" s="130"/>
      <c r="L149" s="116" t="str">
        <f t="shared" si="36"/>
        <v/>
      </c>
      <c r="M149" s="130"/>
      <c r="N149" s="116" t="str">
        <f t="shared" si="37"/>
        <v/>
      </c>
      <c r="O149" s="130"/>
      <c r="P149" s="116" t="str">
        <f t="shared" si="38"/>
        <v/>
      </c>
      <c r="Q149" s="130"/>
      <c r="R149" s="116" t="str">
        <f t="shared" si="39"/>
        <v/>
      </c>
      <c r="S149" s="130"/>
      <c r="T149" s="131" t="str">
        <f t="shared" si="40"/>
        <v/>
      </c>
      <c r="U149" s="130">
        <v>1</v>
      </c>
      <c r="V149" s="131">
        <f t="shared" si="41"/>
        <v>3628.11</v>
      </c>
      <c r="W149" s="130"/>
      <c r="X149" s="131" t="str">
        <f t="shared" si="40"/>
        <v/>
      </c>
      <c r="Y149" s="82"/>
      <c r="Z149" s="132" t="str">
        <f t="shared" si="55"/>
        <v/>
      </c>
      <c r="AA149" s="119">
        <f t="shared" si="48"/>
        <v>579.63731710133311</v>
      </c>
      <c r="AB149" s="119">
        <f t="shared" si="49"/>
        <v>1771.8201241020085</v>
      </c>
      <c r="AC149" s="119">
        <f t="shared" si="50"/>
        <v>1276.6525587966587</v>
      </c>
      <c r="AD149" s="133" t="str">
        <f t="shared" si="56"/>
        <v/>
      </c>
      <c r="AE149" s="82" t="str">
        <f t="shared" si="46"/>
        <v/>
      </c>
      <c r="AF149" s="134" t="str">
        <f t="shared" si="51"/>
        <v/>
      </c>
      <c r="AG149" s="119">
        <f t="shared" si="52"/>
        <v>579.63731710133311</v>
      </c>
      <c r="AH149" s="119">
        <f t="shared" si="53"/>
        <v>1771.8201241020085</v>
      </c>
      <c r="AI149" s="119">
        <f t="shared" si="54"/>
        <v>1276.6525587966587</v>
      </c>
      <c r="AJ149" s="135" t="str">
        <f t="shared" si="47"/>
        <v/>
      </c>
      <c r="AK149" s="82"/>
      <c r="AL149" s="82"/>
      <c r="AM149" s="82"/>
      <c r="AN149" s="82"/>
      <c r="AO149" s="82"/>
      <c r="AP149" s="82"/>
      <c r="AQ149" s="82"/>
      <c r="AR149" s="82"/>
      <c r="AS149" s="82"/>
      <c r="AT149" s="82"/>
    </row>
    <row r="150" spans="1:46" ht="12" customHeight="1" x14ac:dyDescent="0.25">
      <c r="A150" s="76"/>
      <c r="B150" s="152" t="s">
        <v>407</v>
      </c>
      <c r="C150" s="153" t="s">
        <v>408</v>
      </c>
      <c r="D150" s="154">
        <f t="shared" si="44"/>
        <v>1</v>
      </c>
      <c r="E150" s="155">
        <v>3455.72</v>
      </c>
      <c r="F150" s="111">
        <f t="shared" si="35"/>
        <v>3455.72</v>
      </c>
      <c r="G150" s="112"/>
      <c r="H150" s="128" t="s">
        <v>122</v>
      </c>
      <c r="I150" s="129" t="s">
        <v>122</v>
      </c>
      <c r="J150" s="82" t="str">
        <f t="shared" si="45"/>
        <v/>
      </c>
      <c r="K150" s="130"/>
      <c r="L150" s="116" t="str">
        <f t="shared" si="36"/>
        <v/>
      </c>
      <c r="M150" s="130"/>
      <c r="N150" s="116" t="str">
        <f t="shared" si="37"/>
        <v/>
      </c>
      <c r="O150" s="130"/>
      <c r="P150" s="116" t="str">
        <f t="shared" si="38"/>
        <v/>
      </c>
      <c r="Q150" s="130"/>
      <c r="R150" s="116" t="str">
        <f t="shared" si="39"/>
        <v/>
      </c>
      <c r="S150" s="130"/>
      <c r="T150" s="131" t="str">
        <f t="shared" si="40"/>
        <v/>
      </c>
      <c r="U150" s="130">
        <v>1</v>
      </c>
      <c r="V150" s="131">
        <f t="shared" si="41"/>
        <v>3455.72</v>
      </c>
      <c r="W150" s="130"/>
      <c r="X150" s="131" t="str">
        <f t="shared" si="40"/>
        <v/>
      </c>
      <c r="Y150" s="82"/>
      <c r="Z150" s="132" t="str">
        <f t="shared" si="55"/>
        <v/>
      </c>
      <c r="AA150" s="119">
        <f t="shared" si="48"/>
        <v>552.09579352704816</v>
      </c>
      <c r="AB150" s="119">
        <f t="shared" si="49"/>
        <v>1687.6319183436535</v>
      </c>
      <c r="AC150" s="119">
        <f t="shared" si="50"/>
        <v>1215.9922881292985</v>
      </c>
      <c r="AD150" s="133" t="str">
        <f t="shared" si="56"/>
        <v/>
      </c>
      <c r="AE150" s="82" t="str">
        <f t="shared" si="46"/>
        <v/>
      </c>
      <c r="AF150" s="134" t="str">
        <f t="shared" si="51"/>
        <v/>
      </c>
      <c r="AG150" s="119">
        <f t="shared" si="52"/>
        <v>552.09579352704816</v>
      </c>
      <c r="AH150" s="119">
        <f t="shared" si="53"/>
        <v>1687.6319183436535</v>
      </c>
      <c r="AI150" s="119">
        <f t="shared" si="54"/>
        <v>1215.9922881292985</v>
      </c>
      <c r="AJ150" s="135" t="str">
        <f t="shared" si="47"/>
        <v/>
      </c>
      <c r="AK150" s="82"/>
      <c r="AL150" s="82"/>
      <c r="AM150" s="82"/>
      <c r="AN150" s="82"/>
      <c r="AO150" s="82"/>
      <c r="AP150" s="82"/>
      <c r="AQ150" s="82"/>
      <c r="AR150" s="82"/>
      <c r="AS150" s="82"/>
      <c r="AT150" s="82"/>
    </row>
    <row r="151" spans="1:46" ht="12" customHeight="1" x14ac:dyDescent="0.25">
      <c r="A151" s="76"/>
      <c r="B151" s="152" t="s">
        <v>409</v>
      </c>
      <c r="C151" s="153" t="s">
        <v>410</v>
      </c>
      <c r="D151" s="154">
        <f t="shared" si="44"/>
        <v>1</v>
      </c>
      <c r="E151" s="155">
        <v>3401.78</v>
      </c>
      <c r="F151" s="111">
        <f t="shared" si="35"/>
        <v>3401.78</v>
      </c>
      <c r="G151" s="112"/>
      <c r="H151" s="128" t="s">
        <v>122</v>
      </c>
      <c r="I151" s="129" t="s">
        <v>122</v>
      </c>
      <c r="J151" s="82" t="str">
        <f t="shared" si="45"/>
        <v/>
      </c>
      <c r="K151" s="130"/>
      <c r="L151" s="116" t="str">
        <f t="shared" si="36"/>
        <v/>
      </c>
      <c r="M151" s="130"/>
      <c r="N151" s="116" t="str">
        <f t="shared" si="37"/>
        <v/>
      </c>
      <c r="O151" s="130"/>
      <c r="P151" s="116" t="str">
        <f t="shared" si="38"/>
        <v/>
      </c>
      <c r="Q151" s="130"/>
      <c r="R151" s="116" t="str">
        <f t="shared" si="39"/>
        <v/>
      </c>
      <c r="S151" s="130"/>
      <c r="T151" s="131" t="str">
        <f t="shared" si="40"/>
        <v/>
      </c>
      <c r="U151" s="130">
        <v>1</v>
      </c>
      <c r="V151" s="131">
        <f t="shared" si="41"/>
        <v>3401.78</v>
      </c>
      <c r="W151" s="130"/>
      <c r="X151" s="131" t="str">
        <f t="shared" si="40"/>
        <v/>
      </c>
      <c r="Y151" s="82"/>
      <c r="Z151" s="132" t="str">
        <f t="shared" si="55"/>
        <v/>
      </c>
      <c r="AA151" s="119">
        <f t="shared" si="48"/>
        <v>543.47818356361108</v>
      </c>
      <c r="AB151" s="119">
        <f t="shared" si="49"/>
        <v>1661.2898345881827</v>
      </c>
      <c r="AC151" s="119">
        <f t="shared" si="50"/>
        <v>1197.0119818482069</v>
      </c>
      <c r="AD151" s="133" t="str">
        <f t="shared" si="56"/>
        <v/>
      </c>
      <c r="AE151" s="82" t="str">
        <f t="shared" si="46"/>
        <v/>
      </c>
      <c r="AF151" s="134" t="str">
        <f t="shared" si="51"/>
        <v/>
      </c>
      <c r="AG151" s="119">
        <f t="shared" si="52"/>
        <v>543.47818356361108</v>
      </c>
      <c r="AH151" s="119">
        <f t="shared" si="53"/>
        <v>1661.2898345881827</v>
      </c>
      <c r="AI151" s="119">
        <f t="shared" si="54"/>
        <v>1197.0119818482069</v>
      </c>
      <c r="AJ151" s="135" t="str">
        <f t="shared" si="47"/>
        <v/>
      </c>
      <c r="AK151" s="82"/>
      <c r="AL151" s="82"/>
      <c r="AM151" s="82"/>
      <c r="AN151" s="82"/>
      <c r="AO151" s="82"/>
      <c r="AP151" s="82"/>
      <c r="AQ151" s="82"/>
      <c r="AR151" s="82"/>
      <c r="AS151" s="82"/>
      <c r="AT151" s="82"/>
    </row>
    <row r="152" spans="1:46" ht="12" customHeight="1" x14ac:dyDescent="0.25">
      <c r="A152" s="76"/>
      <c r="B152" s="152" t="s">
        <v>411</v>
      </c>
      <c r="C152" s="153" t="s">
        <v>412</v>
      </c>
      <c r="D152" s="154">
        <f t="shared" si="44"/>
        <v>1</v>
      </c>
      <c r="E152" s="155">
        <v>3557.78</v>
      </c>
      <c r="F152" s="111">
        <f t="shared" si="35"/>
        <v>3557.78</v>
      </c>
      <c r="G152" s="112"/>
      <c r="H152" s="128" t="s">
        <v>122</v>
      </c>
      <c r="I152" s="129" t="s">
        <v>122</v>
      </c>
      <c r="J152" s="82" t="str">
        <f t="shared" si="45"/>
        <v/>
      </c>
      <c r="K152" s="130"/>
      <c r="L152" s="116" t="str">
        <f t="shared" si="36"/>
        <v/>
      </c>
      <c r="M152" s="130"/>
      <c r="N152" s="116" t="str">
        <f t="shared" si="37"/>
        <v/>
      </c>
      <c r="O152" s="130"/>
      <c r="P152" s="116" t="str">
        <f t="shared" si="38"/>
        <v/>
      </c>
      <c r="Q152" s="130"/>
      <c r="R152" s="116" t="str">
        <f t="shared" si="39"/>
        <v/>
      </c>
      <c r="S152" s="130"/>
      <c r="T152" s="131" t="str">
        <f t="shared" si="40"/>
        <v/>
      </c>
      <c r="U152" s="130">
        <v>1</v>
      </c>
      <c r="V152" s="131">
        <f t="shared" si="41"/>
        <v>3557.78</v>
      </c>
      <c r="W152" s="130"/>
      <c r="X152" s="131" t="str">
        <f t="shared" si="40"/>
        <v/>
      </c>
      <c r="Y152" s="82"/>
      <c r="Z152" s="132" t="str">
        <f t="shared" si="55"/>
        <v/>
      </c>
      <c r="AA152" s="119">
        <f t="shared" si="48"/>
        <v>568.40119346899098</v>
      </c>
      <c r="AB152" s="119">
        <f t="shared" si="49"/>
        <v>1737.473836550613</v>
      </c>
      <c r="AC152" s="119">
        <f t="shared" si="50"/>
        <v>1251.9049699803966</v>
      </c>
      <c r="AD152" s="133" t="str">
        <f t="shared" si="56"/>
        <v/>
      </c>
      <c r="AE152" s="82" t="str">
        <f t="shared" si="46"/>
        <v/>
      </c>
      <c r="AF152" s="134" t="str">
        <f t="shared" si="51"/>
        <v/>
      </c>
      <c r="AG152" s="119">
        <f t="shared" si="52"/>
        <v>568.40119346899098</v>
      </c>
      <c r="AH152" s="119">
        <f t="shared" si="53"/>
        <v>1737.473836550613</v>
      </c>
      <c r="AI152" s="119">
        <f t="shared" si="54"/>
        <v>1251.9049699803966</v>
      </c>
      <c r="AJ152" s="135" t="str">
        <f t="shared" si="47"/>
        <v/>
      </c>
      <c r="AK152" s="82"/>
      <c r="AL152" s="82"/>
      <c r="AM152" s="82"/>
      <c r="AN152" s="82"/>
      <c r="AO152" s="82"/>
      <c r="AP152" s="82"/>
      <c r="AQ152" s="82"/>
      <c r="AR152" s="82"/>
      <c r="AS152" s="82"/>
      <c r="AT152" s="82"/>
    </row>
    <row r="153" spans="1:46" ht="12" customHeight="1" x14ac:dyDescent="0.25">
      <c r="A153" s="76"/>
      <c r="B153" s="152" t="s">
        <v>413</v>
      </c>
      <c r="C153" s="153" t="s">
        <v>412</v>
      </c>
      <c r="D153" s="154">
        <f t="shared" si="44"/>
        <v>1</v>
      </c>
      <c r="E153" s="155">
        <v>3487.79</v>
      </c>
      <c r="F153" s="111">
        <f t="shared" si="35"/>
        <v>3487.79</v>
      </c>
      <c r="G153" s="112"/>
      <c r="H153" s="128" t="s">
        <v>122</v>
      </c>
      <c r="I153" s="129" t="s">
        <v>122</v>
      </c>
      <c r="J153" s="82" t="str">
        <f t="shared" si="45"/>
        <v/>
      </c>
      <c r="K153" s="130"/>
      <c r="L153" s="116" t="str">
        <f t="shared" si="36"/>
        <v/>
      </c>
      <c r="M153" s="130"/>
      <c r="N153" s="116" t="str">
        <f t="shared" si="37"/>
        <v/>
      </c>
      <c r="O153" s="130"/>
      <c r="P153" s="116" t="str">
        <f t="shared" si="38"/>
        <v/>
      </c>
      <c r="Q153" s="130"/>
      <c r="R153" s="116" t="str">
        <f t="shared" si="39"/>
        <v/>
      </c>
      <c r="S153" s="130"/>
      <c r="T153" s="131" t="str">
        <f t="shared" si="40"/>
        <v/>
      </c>
      <c r="U153" s="130">
        <v>1</v>
      </c>
      <c r="V153" s="131">
        <f t="shared" si="41"/>
        <v>3487.79</v>
      </c>
      <c r="W153" s="130"/>
      <c r="X153" s="131" t="str">
        <f t="shared" si="40"/>
        <v/>
      </c>
      <c r="Y153" s="82"/>
      <c r="Z153" s="132" t="str">
        <f t="shared" si="55"/>
        <v/>
      </c>
      <c r="AA153" s="119">
        <f t="shared" si="48"/>
        <v>557.21938921721187</v>
      </c>
      <c r="AB153" s="119">
        <f t="shared" si="49"/>
        <v>1703.2935910547762</v>
      </c>
      <c r="AC153" s="119">
        <f t="shared" si="50"/>
        <v>1227.2770197280122</v>
      </c>
      <c r="AD153" s="133" t="str">
        <f t="shared" si="56"/>
        <v/>
      </c>
      <c r="AE153" s="82" t="str">
        <f t="shared" si="46"/>
        <v/>
      </c>
      <c r="AF153" s="134" t="str">
        <f t="shared" si="51"/>
        <v/>
      </c>
      <c r="AG153" s="119">
        <f t="shared" si="52"/>
        <v>557.21938921721187</v>
      </c>
      <c r="AH153" s="119">
        <f t="shared" si="53"/>
        <v>1703.2935910547762</v>
      </c>
      <c r="AI153" s="119">
        <f t="shared" si="54"/>
        <v>1227.2770197280122</v>
      </c>
      <c r="AJ153" s="135" t="str">
        <f t="shared" si="47"/>
        <v/>
      </c>
      <c r="AK153" s="82"/>
      <c r="AL153" s="82"/>
      <c r="AM153" s="82"/>
      <c r="AN153" s="82"/>
      <c r="AO153" s="82"/>
      <c r="AP153" s="82"/>
      <c r="AQ153" s="82"/>
      <c r="AR153" s="82"/>
      <c r="AS153" s="82"/>
      <c r="AT153" s="82"/>
    </row>
    <row r="154" spans="1:46" ht="12" customHeight="1" x14ac:dyDescent="0.25">
      <c r="A154" s="76"/>
      <c r="B154" s="152" t="s">
        <v>414</v>
      </c>
      <c r="C154" s="153" t="s">
        <v>415</v>
      </c>
      <c r="D154" s="154">
        <f t="shared" si="44"/>
        <v>1</v>
      </c>
      <c r="E154" s="155">
        <v>3448.66</v>
      </c>
      <c r="F154" s="111">
        <f t="shared" si="35"/>
        <v>3448.66</v>
      </c>
      <c r="G154" s="112"/>
      <c r="H154" s="128" t="s">
        <v>122</v>
      </c>
      <c r="I154" s="129" t="s">
        <v>122</v>
      </c>
      <c r="J154" s="82" t="str">
        <f t="shared" si="45"/>
        <v/>
      </c>
      <c r="K154" s="130"/>
      <c r="L154" s="116" t="str">
        <f t="shared" si="36"/>
        <v/>
      </c>
      <c r="M154" s="130"/>
      <c r="N154" s="116" t="str">
        <f t="shared" si="37"/>
        <v/>
      </c>
      <c r="O154" s="130"/>
      <c r="P154" s="116" t="str">
        <f t="shared" si="38"/>
        <v/>
      </c>
      <c r="Q154" s="130"/>
      <c r="R154" s="116" t="str">
        <f t="shared" si="39"/>
        <v/>
      </c>
      <c r="S154" s="130"/>
      <c r="T154" s="131" t="str">
        <f t="shared" si="40"/>
        <v/>
      </c>
      <c r="U154" s="130">
        <v>1</v>
      </c>
      <c r="V154" s="131">
        <f t="shared" si="41"/>
        <v>3448.66</v>
      </c>
      <c r="W154" s="130"/>
      <c r="X154" s="131" t="str">
        <f t="shared" si="40"/>
        <v/>
      </c>
      <c r="Y154" s="82"/>
      <c r="Z154" s="132" t="str">
        <f t="shared" si="55"/>
        <v/>
      </c>
      <c r="AA154" s="119">
        <f t="shared" si="48"/>
        <v>550.96786756594565</v>
      </c>
      <c r="AB154" s="119">
        <f t="shared" si="49"/>
        <v>1684.1841038958667</v>
      </c>
      <c r="AC154" s="119">
        <f t="shared" si="50"/>
        <v>1213.5080285381878</v>
      </c>
      <c r="AD154" s="133" t="str">
        <f t="shared" si="56"/>
        <v/>
      </c>
      <c r="AE154" s="82" t="str">
        <f t="shared" si="46"/>
        <v/>
      </c>
      <c r="AF154" s="134" t="str">
        <f t="shared" si="51"/>
        <v/>
      </c>
      <c r="AG154" s="119">
        <f t="shared" si="52"/>
        <v>550.96786756594565</v>
      </c>
      <c r="AH154" s="119">
        <f t="shared" si="53"/>
        <v>1684.1841038958667</v>
      </c>
      <c r="AI154" s="119">
        <f t="shared" si="54"/>
        <v>1213.5080285381878</v>
      </c>
      <c r="AJ154" s="135" t="str">
        <f t="shared" si="47"/>
        <v/>
      </c>
      <c r="AK154" s="82"/>
      <c r="AL154" s="82"/>
      <c r="AM154" s="82"/>
      <c r="AN154" s="82"/>
      <c r="AO154" s="82"/>
      <c r="AP154" s="82"/>
      <c r="AQ154" s="82"/>
      <c r="AR154" s="82"/>
      <c r="AS154" s="82"/>
      <c r="AT154" s="82"/>
    </row>
    <row r="155" spans="1:46" ht="12" customHeight="1" x14ac:dyDescent="0.25">
      <c r="A155" s="76"/>
      <c r="B155" s="152" t="s">
        <v>416</v>
      </c>
      <c r="C155" s="153" t="s">
        <v>417</v>
      </c>
      <c r="D155" s="154">
        <f t="shared" si="44"/>
        <v>1</v>
      </c>
      <c r="E155" s="155">
        <v>3501.59</v>
      </c>
      <c r="F155" s="111">
        <f t="shared" si="35"/>
        <v>3501.59</v>
      </c>
      <c r="G155" s="112"/>
      <c r="H155" s="128" t="s">
        <v>122</v>
      </c>
      <c r="I155" s="129" t="s">
        <v>122</v>
      </c>
      <c r="J155" s="82" t="str">
        <f t="shared" si="45"/>
        <v/>
      </c>
      <c r="K155" s="130"/>
      <c r="L155" s="116" t="str">
        <f t="shared" si="36"/>
        <v/>
      </c>
      <c r="M155" s="130"/>
      <c r="N155" s="116" t="str">
        <f t="shared" si="37"/>
        <v/>
      </c>
      <c r="O155" s="130"/>
      <c r="P155" s="116" t="str">
        <f t="shared" si="38"/>
        <v/>
      </c>
      <c r="Q155" s="130"/>
      <c r="R155" s="116" t="str">
        <f t="shared" si="39"/>
        <v/>
      </c>
      <c r="S155" s="130"/>
      <c r="T155" s="131" t="str">
        <f t="shared" si="40"/>
        <v/>
      </c>
      <c r="U155" s="130">
        <v>1</v>
      </c>
      <c r="V155" s="131">
        <f t="shared" si="41"/>
        <v>3501.59</v>
      </c>
      <c r="W155" s="130"/>
      <c r="X155" s="131" t="str">
        <f t="shared" si="40"/>
        <v/>
      </c>
      <c r="Y155" s="82"/>
      <c r="Z155" s="132" t="str">
        <f t="shared" si="55"/>
        <v/>
      </c>
      <c r="AA155" s="119">
        <f t="shared" si="48"/>
        <v>559.42411701653396</v>
      </c>
      <c r="AB155" s="119">
        <f t="shared" si="49"/>
        <v>1710.0329450745298</v>
      </c>
      <c r="AC155" s="119">
        <f t="shared" si="50"/>
        <v>1232.1329379089366</v>
      </c>
      <c r="AD155" s="133" t="str">
        <f t="shared" si="56"/>
        <v/>
      </c>
      <c r="AE155" s="82" t="str">
        <f t="shared" si="46"/>
        <v/>
      </c>
      <c r="AF155" s="134" t="str">
        <f t="shared" si="51"/>
        <v/>
      </c>
      <c r="AG155" s="119">
        <f t="shared" si="52"/>
        <v>559.42411701653396</v>
      </c>
      <c r="AH155" s="119">
        <f t="shared" si="53"/>
        <v>1710.0329450745298</v>
      </c>
      <c r="AI155" s="119">
        <f t="shared" si="54"/>
        <v>1232.1329379089366</v>
      </c>
      <c r="AJ155" s="135" t="str">
        <f t="shared" si="47"/>
        <v/>
      </c>
      <c r="AK155" s="82"/>
      <c r="AL155" s="82"/>
      <c r="AM155" s="82"/>
      <c r="AN155" s="82"/>
      <c r="AO155" s="82"/>
      <c r="AP155" s="82"/>
      <c r="AQ155" s="82"/>
      <c r="AR155" s="82"/>
      <c r="AS155" s="82"/>
      <c r="AT155" s="82"/>
    </row>
    <row r="156" spans="1:46" ht="12" customHeight="1" x14ac:dyDescent="0.25">
      <c r="A156" s="76"/>
      <c r="B156" s="152" t="s">
        <v>418</v>
      </c>
      <c r="C156" s="153" t="s">
        <v>419</v>
      </c>
      <c r="D156" s="154">
        <f t="shared" si="44"/>
        <v>1</v>
      </c>
      <c r="E156" s="155">
        <v>3784.89</v>
      </c>
      <c r="F156" s="111">
        <f t="shared" si="35"/>
        <v>3784.89</v>
      </c>
      <c r="G156" s="112"/>
      <c r="H156" s="128" t="s">
        <v>122</v>
      </c>
      <c r="I156" s="129" t="s">
        <v>122</v>
      </c>
      <c r="J156" s="82" t="str">
        <f t="shared" si="45"/>
        <v/>
      </c>
      <c r="K156" s="130"/>
      <c r="L156" s="116" t="str">
        <f t="shared" si="36"/>
        <v/>
      </c>
      <c r="M156" s="130"/>
      <c r="N156" s="116" t="str">
        <f t="shared" si="37"/>
        <v/>
      </c>
      <c r="O156" s="130"/>
      <c r="P156" s="116" t="str">
        <f t="shared" si="38"/>
        <v/>
      </c>
      <c r="Q156" s="130"/>
      <c r="R156" s="116" t="str">
        <f t="shared" si="39"/>
        <v/>
      </c>
      <c r="S156" s="130"/>
      <c r="T156" s="131" t="str">
        <f t="shared" si="40"/>
        <v/>
      </c>
      <c r="U156" s="130">
        <v>1</v>
      </c>
      <c r="V156" s="131">
        <f t="shared" si="41"/>
        <v>3784.89</v>
      </c>
      <c r="W156" s="130"/>
      <c r="X156" s="131" t="str">
        <f t="shared" si="40"/>
        <v/>
      </c>
      <c r="Y156" s="82"/>
      <c r="Z156" s="132" t="str">
        <f t="shared" si="55"/>
        <v/>
      </c>
      <c r="AA156" s="119">
        <f t="shared" si="48"/>
        <v>604.68494205623983</v>
      </c>
      <c r="AB156" s="119">
        <f t="shared" si="49"/>
        <v>1848.385046074251</v>
      </c>
      <c r="AC156" s="119">
        <f t="shared" si="50"/>
        <v>1331.8200118695092</v>
      </c>
      <c r="AD156" s="133" t="str">
        <f t="shared" si="56"/>
        <v/>
      </c>
      <c r="AE156" s="82" t="str">
        <f t="shared" si="46"/>
        <v/>
      </c>
      <c r="AF156" s="134" t="str">
        <f t="shared" si="51"/>
        <v/>
      </c>
      <c r="AG156" s="119">
        <f t="shared" si="52"/>
        <v>604.68494205623983</v>
      </c>
      <c r="AH156" s="119">
        <f t="shared" si="53"/>
        <v>1848.385046074251</v>
      </c>
      <c r="AI156" s="119">
        <f t="shared" si="54"/>
        <v>1331.8200118695092</v>
      </c>
      <c r="AJ156" s="135" t="str">
        <f t="shared" si="47"/>
        <v/>
      </c>
      <c r="AK156" s="82"/>
      <c r="AL156" s="82"/>
      <c r="AM156" s="82"/>
      <c r="AN156" s="82"/>
      <c r="AO156" s="82"/>
      <c r="AP156" s="82"/>
      <c r="AQ156" s="82"/>
      <c r="AR156" s="82"/>
      <c r="AS156" s="82"/>
      <c r="AT156" s="82"/>
    </row>
    <row r="157" spans="1:46" ht="12" customHeight="1" x14ac:dyDescent="0.25">
      <c r="A157" s="76"/>
      <c r="B157" s="152" t="s">
        <v>420</v>
      </c>
      <c r="C157" s="153" t="s">
        <v>421</v>
      </c>
      <c r="D157" s="154">
        <f t="shared" si="44"/>
        <v>1</v>
      </c>
      <c r="E157" s="155">
        <v>5422.47</v>
      </c>
      <c r="F157" s="111">
        <f t="shared" si="35"/>
        <v>5422.47</v>
      </c>
      <c r="G157" s="112"/>
      <c r="H157" s="128" t="s">
        <v>122</v>
      </c>
      <c r="I157" s="129" t="s">
        <v>122</v>
      </c>
      <c r="J157" s="82" t="str">
        <f t="shared" si="45"/>
        <v/>
      </c>
      <c r="K157" s="130"/>
      <c r="L157" s="116" t="str">
        <f t="shared" si="36"/>
        <v/>
      </c>
      <c r="M157" s="130"/>
      <c r="N157" s="116" t="str">
        <f t="shared" si="37"/>
        <v/>
      </c>
      <c r="O157" s="130"/>
      <c r="P157" s="116" t="str">
        <f t="shared" si="38"/>
        <v/>
      </c>
      <c r="Q157" s="130"/>
      <c r="R157" s="116" t="str">
        <f t="shared" si="39"/>
        <v/>
      </c>
      <c r="S157" s="130"/>
      <c r="T157" s="131" t="str">
        <f t="shared" si="40"/>
        <v/>
      </c>
      <c r="U157" s="130">
        <v>1</v>
      </c>
      <c r="V157" s="131">
        <f t="shared" si="41"/>
        <v>5422.47</v>
      </c>
      <c r="W157" s="130"/>
      <c r="X157" s="131" t="str">
        <f t="shared" si="40"/>
        <v/>
      </c>
      <c r="Y157" s="82"/>
      <c r="Z157" s="132" t="str">
        <f t="shared" si="55"/>
        <v/>
      </c>
      <c r="AA157" s="119">
        <f t="shared" si="48"/>
        <v>866.30944565144546</v>
      </c>
      <c r="AB157" s="119">
        <f t="shared" si="49"/>
        <v>2648.1119559052563</v>
      </c>
      <c r="AC157" s="119">
        <f t="shared" si="50"/>
        <v>1908.0485984432992</v>
      </c>
      <c r="AD157" s="133" t="str">
        <f t="shared" si="56"/>
        <v/>
      </c>
      <c r="AE157" s="82" t="str">
        <f t="shared" si="46"/>
        <v/>
      </c>
      <c r="AF157" s="134" t="str">
        <f t="shared" si="51"/>
        <v/>
      </c>
      <c r="AG157" s="119">
        <f t="shared" si="52"/>
        <v>866.30944565144546</v>
      </c>
      <c r="AH157" s="119">
        <f t="shared" si="53"/>
        <v>2648.1119559052563</v>
      </c>
      <c r="AI157" s="119">
        <f t="shared" si="54"/>
        <v>1908.0485984432992</v>
      </c>
      <c r="AJ157" s="135" t="str">
        <f t="shared" si="47"/>
        <v/>
      </c>
      <c r="AK157" s="82"/>
      <c r="AL157" s="82"/>
      <c r="AM157" s="82"/>
      <c r="AN157" s="82"/>
      <c r="AO157" s="82"/>
      <c r="AP157" s="82"/>
      <c r="AQ157" s="82"/>
      <c r="AR157" s="82"/>
      <c r="AS157" s="82"/>
      <c r="AT157" s="82"/>
    </row>
    <row r="158" spans="1:46" ht="12" customHeight="1" x14ac:dyDescent="0.25">
      <c r="A158" s="76"/>
      <c r="B158" s="152" t="s">
        <v>422</v>
      </c>
      <c r="C158" s="156" t="s">
        <v>423</v>
      </c>
      <c r="D158" s="154">
        <f t="shared" si="44"/>
        <v>1</v>
      </c>
      <c r="E158" s="155">
        <v>2023.23</v>
      </c>
      <c r="F158" s="111">
        <f t="shared" si="35"/>
        <v>2023.23</v>
      </c>
      <c r="G158" s="112"/>
      <c r="H158" s="128" t="s">
        <v>122</v>
      </c>
      <c r="I158" s="129" t="s">
        <v>122</v>
      </c>
      <c r="J158" s="82" t="str">
        <f t="shared" si="45"/>
        <v/>
      </c>
      <c r="K158" s="130"/>
      <c r="L158" s="116" t="str">
        <f t="shared" si="36"/>
        <v/>
      </c>
      <c r="M158" s="130"/>
      <c r="N158" s="116" t="str">
        <f t="shared" si="37"/>
        <v/>
      </c>
      <c r="O158" s="130"/>
      <c r="P158" s="116" t="str">
        <f t="shared" si="38"/>
        <v/>
      </c>
      <c r="Q158" s="130"/>
      <c r="R158" s="116" t="str">
        <f t="shared" si="39"/>
        <v/>
      </c>
      <c r="S158" s="130"/>
      <c r="T158" s="131" t="str">
        <f t="shared" si="40"/>
        <v/>
      </c>
      <c r="U158" s="130">
        <v>1</v>
      </c>
      <c r="V158" s="131">
        <f t="shared" si="41"/>
        <v>2023.23</v>
      </c>
      <c r="W158" s="130"/>
      <c r="X158" s="131" t="str">
        <f t="shared" si="40"/>
        <v/>
      </c>
      <c r="Y158" s="82"/>
      <c r="Z158" s="132" t="str">
        <f t="shared" si="55"/>
        <v/>
      </c>
      <c r="AA158" s="119">
        <f t="shared" si="48"/>
        <v>323.23705981321683</v>
      </c>
      <c r="AB158" s="119">
        <f t="shared" si="49"/>
        <v>988.06255314389773</v>
      </c>
      <c r="AC158" s="119">
        <f t="shared" si="50"/>
        <v>711.93038704288563</v>
      </c>
      <c r="AD158" s="133" t="str">
        <f t="shared" si="56"/>
        <v/>
      </c>
      <c r="AE158" s="82" t="str">
        <f t="shared" si="46"/>
        <v/>
      </c>
      <c r="AF158" s="134" t="str">
        <f t="shared" si="51"/>
        <v/>
      </c>
      <c r="AG158" s="119">
        <f t="shared" si="52"/>
        <v>323.23705981321683</v>
      </c>
      <c r="AH158" s="119">
        <f t="shared" si="53"/>
        <v>988.06255314389773</v>
      </c>
      <c r="AI158" s="119">
        <f t="shared" si="54"/>
        <v>711.93038704288563</v>
      </c>
      <c r="AJ158" s="135" t="str">
        <f t="shared" si="47"/>
        <v/>
      </c>
      <c r="AK158" s="82"/>
      <c r="AL158" s="82"/>
      <c r="AM158" s="82"/>
      <c r="AN158" s="82"/>
      <c r="AO158" s="82"/>
      <c r="AP158" s="82"/>
      <c r="AQ158" s="82"/>
      <c r="AR158" s="82"/>
      <c r="AS158" s="82"/>
      <c r="AT158" s="82"/>
    </row>
    <row r="159" spans="1:46" ht="12" customHeight="1" x14ac:dyDescent="0.25">
      <c r="A159" s="76"/>
      <c r="B159" s="152" t="s">
        <v>424</v>
      </c>
      <c r="C159" s="156" t="s">
        <v>425</v>
      </c>
      <c r="D159" s="154">
        <f t="shared" si="44"/>
        <v>1</v>
      </c>
      <c r="E159" s="155">
        <v>20061.18</v>
      </c>
      <c r="F159" s="111">
        <f t="shared" si="35"/>
        <v>20061.18</v>
      </c>
      <c r="G159" s="112"/>
      <c r="H159" s="128" t="s">
        <v>122</v>
      </c>
      <c r="I159" s="129" t="s">
        <v>122</v>
      </c>
      <c r="J159" s="82" t="str">
        <f t="shared" si="45"/>
        <v/>
      </c>
      <c r="K159" s="130"/>
      <c r="L159" s="116" t="str">
        <f t="shared" si="36"/>
        <v/>
      </c>
      <c r="M159" s="130"/>
      <c r="N159" s="116" t="str">
        <f t="shared" si="37"/>
        <v/>
      </c>
      <c r="O159" s="130"/>
      <c r="P159" s="116" t="str">
        <f t="shared" si="38"/>
        <v/>
      </c>
      <c r="Q159" s="130"/>
      <c r="R159" s="116" t="str">
        <f t="shared" si="39"/>
        <v/>
      </c>
      <c r="S159" s="130"/>
      <c r="T159" s="131" t="str">
        <f t="shared" si="40"/>
        <v/>
      </c>
      <c r="U159" s="130">
        <v>1</v>
      </c>
      <c r="V159" s="131">
        <f t="shared" si="41"/>
        <v>20061.18</v>
      </c>
      <c r="W159" s="130"/>
      <c r="X159" s="131" t="str">
        <f t="shared" si="40"/>
        <v/>
      </c>
      <c r="Y159" s="82"/>
      <c r="Z159" s="132" t="str">
        <f t="shared" si="55"/>
        <v/>
      </c>
      <c r="AA159" s="119">
        <f t="shared" si="48"/>
        <v>3205.0319734205746</v>
      </c>
      <c r="AB159" s="119">
        <f t="shared" si="49"/>
        <v>9797.0575415940348</v>
      </c>
      <c r="AC159" s="119">
        <f t="shared" si="50"/>
        <v>7059.0904849853932</v>
      </c>
      <c r="AD159" s="133" t="str">
        <f t="shared" si="56"/>
        <v/>
      </c>
      <c r="AE159" s="82" t="str">
        <f t="shared" si="46"/>
        <v/>
      </c>
      <c r="AF159" s="134" t="str">
        <f t="shared" si="51"/>
        <v/>
      </c>
      <c r="AG159" s="119">
        <f t="shared" si="52"/>
        <v>3205.0319734205746</v>
      </c>
      <c r="AH159" s="119">
        <f t="shared" si="53"/>
        <v>9797.0575415940348</v>
      </c>
      <c r="AI159" s="119">
        <f t="shared" si="54"/>
        <v>7059.0904849853932</v>
      </c>
      <c r="AJ159" s="135" t="str">
        <f t="shared" si="47"/>
        <v/>
      </c>
      <c r="AK159" s="82"/>
      <c r="AL159" s="82"/>
      <c r="AM159" s="82"/>
      <c r="AN159" s="82"/>
      <c r="AO159" s="82"/>
      <c r="AP159" s="82"/>
      <c r="AQ159" s="82"/>
      <c r="AR159" s="82"/>
      <c r="AS159" s="82"/>
      <c r="AT159" s="82"/>
    </row>
    <row r="160" spans="1:46" ht="12" customHeight="1" x14ac:dyDescent="0.25">
      <c r="A160" s="76"/>
      <c r="B160" s="152" t="s">
        <v>426</v>
      </c>
      <c r="C160" s="156" t="s">
        <v>427</v>
      </c>
      <c r="D160" s="154">
        <f t="shared" si="44"/>
        <v>1</v>
      </c>
      <c r="E160" s="155">
        <v>3933.07</v>
      </c>
      <c r="F160" s="111">
        <f t="shared" si="35"/>
        <v>3933.07</v>
      </c>
      <c r="G160" s="112"/>
      <c r="H160" s="128" t="s">
        <v>122</v>
      </c>
      <c r="I160" s="129" t="s">
        <v>122</v>
      </c>
      <c r="J160" s="82" t="str">
        <f t="shared" si="45"/>
        <v/>
      </c>
      <c r="K160" s="130"/>
      <c r="L160" s="116" t="str">
        <f t="shared" si="36"/>
        <v/>
      </c>
      <c r="M160" s="130"/>
      <c r="N160" s="116" t="str">
        <f t="shared" si="37"/>
        <v/>
      </c>
      <c r="O160" s="130"/>
      <c r="P160" s="116" t="str">
        <f t="shared" si="38"/>
        <v/>
      </c>
      <c r="Q160" s="130"/>
      <c r="R160" s="116" t="str">
        <f t="shared" si="39"/>
        <v/>
      </c>
      <c r="S160" s="130"/>
      <c r="T160" s="131" t="str">
        <f t="shared" si="40"/>
        <v/>
      </c>
      <c r="U160" s="130">
        <v>1</v>
      </c>
      <c r="V160" s="131">
        <f t="shared" si="41"/>
        <v>3933.07</v>
      </c>
      <c r="W160" s="130"/>
      <c r="X160" s="131" t="str">
        <f t="shared" si="40"/>
        <v/>
      </c>
      <c r="Y160" s="82"/>
      <c r="Z160" s="132" t="str">
        <f t="shared" si="55"/>
        <v/>
      </c>
      <c r="AA160" s="119">
        <f t="shared" si="48"/>
        <v>628.35860620867061</v>
      </c>
      <c r="AB160" s="119">
        <f t="shared" si="49"/>
        <v>1920.7500807588212</v>
      </c>
      <c r="AC160" s="119">
        <f t="shared" si="50"/>
        <v>1383.9613130325085</v>
      </c>
      <c r="AD160" s="133" t="str">
        <f t="shared" si="56"/>
        <v/>
      </c>
      <c r="AE160" s="82" t="str">
        <f t="shared" si="46"/>
        <v/>
      </c>
      <c r="AF160" s="134" t="str">
        <f t="shared" si="51"/>
        <v/>
      </c>
      <c r="AG160" s="119">
        <f t="shared" si="52"/>
        <v>628.35860620867061</v>
      </c>
      <c r="AH160" s="119">
        <f t="shared" si="53"/>
        <v>1920.7500807588212</v>
      </c>
      <c r="AI160" s="119">
        <f t="shared" si="54"/>
        <v>1383.9613130325085</v>
      </c>
      <c r="AJ160" s="135" t="str">
        <f t="shared" si="47"/>
        <v/>
      </c>
      <c r="AK160" s="82"/>
      <c r="AL160" s="82"/>
      <c r="AM160" s="82"/>
      <c r="AN160" s="82"/>
      <c r="AO160" s="82"/>
      <c r="AP160" s="82"/>
      <c r="AQ160" s="82"/>
      <c r="AR160" s="82"/>
      <c r="AS160" s="82"/>
      <c r="AT160" s="82"/>
    </row>
    <row r="161" spans="1:46" ht="12" customHeight="1" x14ac:dyDescent="0.25">
      <c r="A161" s="76"/>
      <c r="B161" s="152" t="s">
        <v>428</v>
      </c>
      <c r="C161" s="156" t="s">
        <v>429</v>
      </c>
      <c r="D161" s="154">
        <f t="shared" si="44"/>
        <v>1</v>
      </c>
      <c r="E161" s="155">
        <v>4569.7700000000004</v>
      </c>
      <c r="F161" s="111">
        <f t="shared" si="35"/>
        <v>4569.7700000000004</v>
      </c>
      <c r="G161" s="112"/>
      <c r="H161" s="128" t="s">
        <v>122</v>
      </c>
      <c r="I161" s="129" t="s">
        <v>122</v>
      </c>
      <c r="J161" s="82" t="str">
        <f t="shared" si="45"/>
        <v/>
      </c>
      <c r="K161" s="130"/>
      <c r="L161" s="116" t="str">
        <f t="shared" si="36"/>
        <v/>
      </c>
      <c r="M161" s="130"/>
      <c r="N161" s="116" t="str">
        <f t="shared" si="37"/>
        <v/>
      </c>
      <c r="O161" s="130"/>
      <c r="P161" s="116" t="str">
        <f t="shared" si="38"/>
        <v/>
      </c>
      <c r="Q161" s="130"/>
      <c r="R161" s="116" t="str">
        <f t="shared" si="39"/>
        <v/>
      </c>
      <c r="S161" s="130"/>
      <c r="T161" s="131" t="str">
        <f t="shared" si="40"/>
        <v/>
      </c>
      <c r="U161" s="130">
        <v>1</v>
      </c>
      <c r="V161" s="131">
        <f t="shared" si="41"/>
        <v>4569.7700000000004</v>
      </c>
      <c r="W161" s="130"/>
      <c r="X161" s="131" t="str">
        <f t="shared" si="40"/>
        <v/>
      </c>
      <c r="Y161" s="82"/>
      <c r="Z161" s="132" t="str">
        <f t="shared" si="55"/>
        <v/>
      </c>
      <c r="AA161" s="119">
        <f t="shared" si="48"/>
        <v>730.07963445710277</v>
      </c>
      <c r="AB161" s="119">
        <f t="shared" si="49"/>
        <v>2231.6882477426639</v>
      </c>
      <c r="AC161" s="119">
        <f t="shared" si="50"/>
        <v>1608.0021178002341</v>
      </c>
      <c r="AD161" s="133" t="str">
        <f t="shared" si="56"/>
        <v/>
      </c>
      <c r="AE161" s="82" t="str">
        <f t="shared" si="46"/>
        <v/>
      </c>
      <c r="AF161" s="134" t="str">
        <f t="shared" si="51"/>
        <v/>
      </c>
      <c r="AG161" s="119">
        <f t="shared" si="52"/>
        <v>730.07963445710277</v>
      </c>
      <c r="AH161" s="119">
        <f t="shared" si="53"/>
        <v>2231.6882477426639</v>
      </c>
      <c r="AI161" s="119">
        <f t="shared" si="54"/>
        <v>1608.0021178002341</v>
      </c>
      <c r="AJ161" s="135" t="str">
        <f t="shared" si="47"/>
        <v/>
      </c>
      <c r="AK161" s="82"/>
      <c r="AL161" s="82"/>
      <c r="AM161" s="82"/>
      <c r="AN161" s="82"/>
      <c r="AO161" s="82"/>
      <c r="AP161" s="82"/>
      <c r="AQ161" s="82"/>
      <c r="AR161" s="82"/>
      <c r="AS161" s="82"/>
      <c r="AT161" s="82"/>
    </row>
    <row r="162" spans="1:46" ht="12" customHeight="1" x14ac:dyDescent="0.25">
      <c r="A162" s="76"/>
      <c r="B162" s="152" t="s">
        <v>430</v>
      </c>
      <c r="C162" s="156" t="s">
        <v>429</v>
      </c>
      <c r="D162" s="154">
        <f t="shared" si="44"/>
        <v>1</v>
      </c>
      <c r="E162" s="155">
        <v>4569.7700000000004</v>
      </c>
      <c r="F162" s="111">
        <f t="shared" si="35"/>
        <v>4569.7700000000004</v>
      </c>
      <c r="G162" s="112"/>
      <c r="H162" s="128" t="s">
        <v>122</v>
      </c>
      <c r="I162" s="129" t="s">
        <v>122</v>
      </c>
      <c r="J162" s="82" t="str">
        <f t="shared" si="45"/>
        <v/>
      </c>
      <c r="K162" s="130"/>
      <c r="L162" s="116" t="str">
        <f t="shared" si="36"/>
        <v/>
      </c>
      <c r="M162" s="130"/>
      <c r="N162" s="116" t="str">
        <f t="shared" si="37"/>
        <v/>
      </c>
      <c r="O162" s="130"/>
      <c r="P162" s="116" t="str">
        <f t="shared" si="38"/>
        <v/>
      </c>
      <c r="Q162" s="130"/>
      <c r="R162" s="116" t="str">
        <f t="shared" si="39"/>
        <v/>
      </c>
      <c r="S162" s="130"/>
      <c r="T162" s="131" t="str">
        <f t="shared" si="40"/>
        <v/>
      </c>
      <c r="U162" s="130">
        <v>1</v>
      </c>
      <c r="V162" s="131">
        <f t="shared" si="41"/>
        <v>4569.7700000000004</v>
      </c>
      <c r="W162" s="130"/>
      <c r="X162" s="131" t="str">
        <f t="shared" si="40"/>
        <v/>
      </c>
      <c r="Y162" s="82"/>
      <c r="Z162" s="132" t="str">
        <f t="shared" si="55"/>
        <v/>
      </c>
      <c r="AA162" s="119">
        <f t="shared" si="48"/>
        <v>730.07963445710277</v>
      </c>
      <c r="AB162" s="119">
        <f t="shared" si="49"/>
        <v>2231.6882477426639</v>
      </c>
      <c r="AC162" s="119">
        <f t="shared" si="50"/>
        <v>1608.0021178002341</v>
      </c>
      <c r="AD162" s="133" t="str">
        <f t="shared" si="56"/>
        <v/>
      </c>
      <c r="AE162" s="82" t="str">
        <f t="shared" si="46"/>
        <v/>
      </c>
      <c r="AF162" s="134" t="str">
        <f t="shared" si="51"/>
        <v/>
      </c>
      <c r="AG162" s="119">
        <f t="shared" si="52"/>
        <v>730.07963445710277</v>
      </c>
      <c r="AH162" s="119">
        <f t="shared" si="53"/>
        <v>2231.6882477426639</v>
      </c>
      <c r="AI162" s="119">
        <f t="shared" si="54"/>
        <v>1608.0021178002341</v>
      </c>
      <c r="AJ162" s="135" t="str">
        <f t="shared" si="47"/>
        <v/>
      </c>
      <c r="AK162" s="82"/>
      <c r="AL162" s="82"/>
      <c r="AM162" s="82"/>
      <c r="AN162" s="82"/>
      <c r="AO162" s="82"/>
      <c r="AP162" s="82"/>
      <c r="AQ162" s="82"/>
      <c r="AR162" s="82"/>
      <c r="AS162" s="82"/>
      <c r="AT162" s="82"/>
    </row>
    <row r="163" spans="1:46" ht="12" customHeight="1" x14ac:dyDescent="0.25">
      <c r="A163" s="76"/>
      <c r="B163" s="152" t="s">
        <v>431</v>
      </c>
      <c r="C163" s="156" t="s">
        <v>432</v>
      </c>
      <c r="D163" s="154">
        <f t="shared" si="44"/>
        <v>2</v>
      </c>
      <c r="E163" s="155">
        <v>3933.07</v>
      </c>
      <c r="F163" s="111">
        <f t="shared" si="35"/>
        <v>7866.14</v>
      </c>
      <c r="G163" s="112"/>
      <c r="H163" s="128" t="s">
        <v>122</v>
      </c>
      <c r="I163" s="129" t="s">
        <v>122</v>
      </c>
      <c r="J163" s="82" t="str">
        <f t="shared" si="45"/>
        <v/>
      </c>
      <c r="K163" s="130"/>
      <c r="L163" s="116" t="str">
        <f t="shared" si="36"/>
        <v/>
      </c>
      <c r="M163" s="130"/>
      <c r="N163" s="116" t="str">
        <f t="shared" si="37"/>
        <v/>
      </c>
      <c r="O163" s="130"/>
      <c r="P163" s="116" t="str">
        <f t="shared" si="38"/>
        <v/>
      </c>
      <c r="Q163" s="130"/>
      <c r="R163" s="116" t="str">
        <f t="shared" si="39"/>
        <v/>
      </c>
      <c r="S163" s="130"/>
      <c r="T163" s="131" t="str">
        <f t="shared" si="40"/>
        <v/>
      </c>
      <c r="U163" s="130">
        <v>2</v>
      </c>
      <c r="V163" s="131">
        <f t="shared" si="41"/>
        <v>7866.14</v>
      </c>
      <c r="W163" s="130"/>
      <c r="X163" s="131" t="str">
        <f t="shared" si="40"/>
        <v/>
      </c>
      <c r="Y163" s="82"/>
      <c r="Z163" s="132" t="str">
        <f t="shared" si="55"/>
        <v/>
      </c>
      <c r="AA163" s="119">
        <f t="shared" si="48"/>
        <v>1256.7172124173412</v>
      </c>
      <c r="AB163" s="119">
        <f t="shared" si="49"/>
        <v>3841.5001615176425</v>
      </c>
      <c r="AC163" s="119">
        <f t="shared" si="50"/>
        <v>2767.9226260650171</v>
      </c>
      <c r="AD163" s="133" t="str">
        <f t="shared" si="56"/>
        <v/>
      </c>
      <c r="AE163" s="82" t="str">
        <f t="shared" si="46"/>
        <v/>
      </c>
      <c r="AF163" s="134" t="str">
        <f t="shared" si="51"/>
        <v/>
      </c>
      <c r="AG163" s="119">
        <f t="shared" si="52"/>
        <v>1256.7172124173412</v>
      </c>
      <c r="AH163" s="119">
        <f t="shared" si="53"/>
        <v>3841.5001615176425</v>
      </c>
      <c r="AI163" s="119">
        <f t="shared" si="54"/>
        <v>2767.9226260650171</v>
      </c>
      <c r="AJ163" s="135" t="str">
        <f t="shared" si="47"/>
        <v/>
      </c>
      <c r="AK163" s="82"/>
      <c r="AL163" s="82"/>
      <c r="AM163" s="82"/>
      <c r="AN163" s="82"/>
      <c r="AO163" s="82"/>
      <c r="AP163" s="82"/>
      <c r="AQ163" s="82"/>
      <c r="AR163" s="82"/>
      <c r="AS163" s="82"/>
      <c r="AT163" s="82"/>
    </row>
    <row r="164" spans="1:46" ht="12" customHeight="1" x14ac:dyDescent="0.25">
      <c r="A164" s="76"/>
      <c r="B164" s="152" t="s">
        <v>433</v>
      </c>
      <c r="C164" s="153" t="s">
        <v>434</v>
      </c>
      <c r="D164" s="154">
        <f t="shared" si="44"/>
        <v>1</v>
      </c>
      <c r="E164" s="155">
        <v>2160.6999999999998</v>
      </c>
      <c r="F164" s="111">
        <f t="shared" si="35"/>
        <v>2160.6999999999998</v>
      </c>
      <c r="G164" s="112"/>
      <c r="H164" s="128" t="s">
        <v>122</v>
      </c>
      <c r="I164" s="129" t="s">
        <v>122</v>
      </c>
      <c r="J164" s="82" t="str">
        <f t="shared" si="45"/>
        <v/>
      </c>
      <c r="K164" s="130"/>
      <c r="L164" s="116" t="str">
        <f t="shared" si="36"/>
        <v/>
      </c>
      <c r="M164" s="130"/>
      <c r="N164" s="116" t="str">
        <f t="shared" si="37"/>
        <v/>
      </c>
      <c r="O164" s="130"/>
      <c r="P164" s="116" t="str">
        <f t="shared" si="38"/>
        <v/>
      </c>
      <c r="Q164" s="130"/>
      <c r="R164" s="116" t="str">
        <f t="shared" si="39"/>
        <v/>
      </c>
      <c r="S164" s="130"/>
      <c r="T164" s="131" t="str">
        <f t="shared" si="40"/>
        <v/>
      </c>
      <c r="U164" s="130">
        <v>1</v>
      </c>
      <c r="V164" s="131">
        <f t="shared" si="41"/>
        <v>2160.6999999999998</v>
      </c>
      <c r="W164" s="130"/>
      <c r="X164" s="131" t="str">
        <f t="shared" si="40"/>
        <v/>
      </c>
      <c r="Y164" s="82"/>
      <c r="Z164" s="132" t="str">
        <f t="shared" si="55"/>
        <v/>
      </c>
      <c r="AA164" s="119">
        <f t="shared" si="48"/>
        <v>345.19966347791279</v>
      </c>
      <c r="AB164" s="119">
        <f t="shared" si="49"/>
        <v>1055.1972630783548</v>
      </c>
      <c r="AC164" s="119">
        <f t="shared" si="50"/>
        <v>760.3030734437325</v>
      </c>
      <c r="AD164" s="133" t="str">
        <f t="shared" si="56"/>
        <v/>
      </c>
      <c r="AE164" s="82" t="str">
        <f t="shared" si="46"/>
        <v/>
      </c>
      <c r="AF164" s="134" t="str">
        <f t="shared" si="51"/>
        <v/>
      </c>
      <c r="AG164" s="119">
        <f t="shared" si="52"/>
        <v>345.19966347791279</v>
      </c>
      <c r="AH164" s="119">
        <f t="shared" si="53"/>
        <v>1055.1972630783548</v>
      </c>
      <c r="AI164" s="119">
        <f t="shared" si="54"/>
        <v>760.3030734437325</v>
      </c>
      <c r="AJ164" s="135" t="str">
        <f t="shared" si="47"/>
        <v/>
      </c>
      <c r="AK164" s="82"/>
      <c r="AL164" s="82"/>
      <c r="AM164" s="82"/>
      <c r="AN164" s="82"/>
      <c r="AO164" s="82"/>
      <c r="AP164" s="82"/>
      <c r="AQ164" s="82"/>
      <c r="AR164" s="82"/>
      <c r="AS164" s="82"/>
      <c r="AT164" s="82"/>
    </row>
    <row r="165" spans="1:46" ht="12" customHeight="1" x14ac:dyDescent="0.25">
      <c r="A165" s="76"/>
      <c r="B165" s="152" t="s">
        <v>435</v>
      </c>
      <c r="C165" s="153" t="s">
        <v>436</v>
      </c>
      <c r="D165" s="154">
        <f t="shared" si="44"/>
        <v>1</v>
      </c>
      <c r="E165" s="155">
        <v>362.17</v>
      </c>
      <c r="F165" s="111">
        <f t="shared" si="35"/>
        <v>362.17</v>
      </c>
      <c r="G165" s="112"/>
      <c r="H165" s="128" t="s">
        <v>122</v>
      </c>
      <c r="I165" s="129" t="s">
        <v>122</v>
      </c>
      <c r="J165" s="82" t="str">
        <f t="shared" si="45"/>
        <v/>
      </c>
      <c r="K165" s="130"/>
      <c r="L165" s="116" t="str">
        <f t="shared" si="36"/>
        <v/>
      </c>
      <c r="M165" s="130"/>
      <c r="N165" s="116" t="str">
        <f t="shared" si="37"/>
        <v/>
      </c>
      <c r="O165" s="130"/>
      <c r="P165" s="116" t="str">
        <f t="shared" si="38"/>
        <v/>
      </c>
      <c r="Q165" s="130"/>
      <c r="R165" s="116" t="str">
        <f t="shared" si="39"/>
        <v/>
      </c>
      <c r="S165" s="130"/>
      <c r="T165" s="131" t="str">
        <f t="shared" si="40"/>
        <v/>
      </c>
      <c r="U165" s="130">
        <v>1</v>
      </c>
      <c r="V165" s="131">
        <f t="shared" si="41"/>
        <v>362.17</v>
      </c>
      <c r="W165" s="130"/>
      <c r="X165" s="131" t="str">
        <f t="shared" si="40"/>
        <v/>
      </c>
      <c r="Y165" s="82"/>
      <c r="Z165" s="132" t="str">
        <f t="shared" si="55"/>
        <v/>
      </c>
      <c r="AA165" s="119">
        <f t="shared" si="48"/>
        <v>57.861323701483641</v>
      </c>
      <c r="AB165" s="119">
        <f t="shared" si="49"/>
        <v>176.86897429957318</v>
      </c>
      <c r="AC165" s="119">
        <f t="shared" si="50"/>
        <v>127.43970199894322</v>
      </c>
      <c r="AD165" s="133" t="str">
        <f t="shared" si="56"/>
        <v/>
      </c>
      <c r="AE165" s="82" t="str">
        <f t="shared" si="46"/>
        <v/>
      </c>
      <c r="AF165" s="134" t="str">
        <f t="shared" si="51"/>
        <v/>
      </c>
      <c r="AG165" s="119">
        <f t="shared" si="52"/>
        <v>57.861323701483641</v>
      </c>
      <c r="AH165" s="119">
        <f t="shared" si="53"/>
        <v>176.86897429957318</v>
      </c>
      <c r="AI165" s="119">
        <f t="shared" si="54"/>
        <v>127.43970199894322</v>
      </c>
      <c r="AJ165" s="135" t="str">
        <f t="shared" si="47"/>
        <v/>
      </c>
      <c r="AK165" s="82"/>
      <c r="AL165" s="82"/>
      <c r="AM165" s="82"/>
      <c r="AN165" s="82"/>
      <c r="AO165" s="82"/>
      <c r="AP165" s="82"/>
      <c r="AQ165" s="82"/>
      <c r="AR165" s="82"/>
      <c r="AS165" s="82"/>
      <c r="AT165" s="82"/>
    </row>
    <row r="166" spans="1:46" ht="12" customHeight="1" x14ac:dyDescent="0.25">
      <c r="A166" s="76"/>
      <c r="B166" s="152" t="s">
        <v>437</v>
      </c>
      <c r="C166" s="156" t="s">
        <v>438</v>
      </c>
      <c r="D166" s="154">
        <f t="shared" si="44"/>
        <v>11</v>
      </c>
      <c r="E166" s="155">
        <v>984.15</v>
      </c>
      <c r="F166" s="111">
        <f t="shared" si="35"/>
        <v>10825.65</v>
      </c>
      <c r="G166" s="112"/>
      <c r="H166" s="128" t="s">
        <v>122</v>
      </c>
      <c r="I166" s="129" t="s">
        <v>122</v>
      </c>
      <c r="J166" s="82" t="str">
        <f t="shared" si="45"/>
        <v/>
      </c>
      <c r="K166" s="130"/>
      <c r="L166" s="116" t="str">
        <f t="shared" si="36"/>
        <v/>
      </c>
      <c r="M166" s="130"/>
      <c r="N166" s="116" t="str">
        <f t="shared" si="37"/>
        <v/>
      </c>
      <c r="O166" s="130"/>
      <c r="P166" s="116" t="str">
        <f t="shared" si="38"/>
        <v/>
      </c>
      <c r="Q166" s="130"/>
      <c r="R166" s="116" t="str">
        <f t="shared" si="39"/>
        <v/>
      </c>
      <c r="S166" s="130"/>
      <c r="T166" s="131" t="str">
        <f t="shared" si="40"/>
        <v/>
      </c>
      <c r="U166" s="130">
        <v>11</v>
      </c>
      <c r="V166" s="131">
        <f t="shared" si="41"/>
        <v>10825.65</v>
      </c>
      <c r="W166" s="130"/>
      <c r="X166" s="131" t="str">
        <f t="shared" si="40"/>
        <v/>
      </c>
      <c r="Y166" s="82"/>
      <c r="Z166" s="132" t="str">
        <f t="shared" si="55"/>
        <v/>
      </c>
      <c r="AA166" s="119">
        <f t="shared" si="48"/>
        <v>1729.53706527036</v>
      </c>
      <c r="AB166" s="119">
        <f t="shared" si="49"/>
        <v>5286.803466952465</v>
      </c>
      <c r="AC166" s="119">
        <f t="shared" si="50"/>
        <v>3809.3094677771755</v>
      </c>
      <c r="AD166" s="133" t="str">
        <f t="shared" si="56"/>
        <v/>
      </c>
      <c r="AE166" s="82" t="str">
        <f t="shared" si="46"/>
        <v/>
      </c>
      <c r="AF166" s="134" t="str">
        <f t="shared" si="51"/>
        <v/>
      </c>
      <c r="AG166" s="119">
        <f t="shared" si="52"/>
        <v>1729.53706527036</v>
      </c>
      <c r="AH166" s="119">
        <f t="shared" si="53"/>
        <v>5286.803466952465</v>
      </c>
      <c r="AI166" s="119">
        <f t="shared" si="54"/>
        <v>3809.3094677771755</v>
      </c>
      <c r="AJ166" s="135" t="str">
        <f t="shared" si="47"/>
        <v/>
      </c>
      <c r="AK166" s="82"/>
      <c r="AL166" s="82"/>
      <c r="AM166" s="82"/>
      <c r="AN166" s="82"/>
      <c r="AO166" s="82"/>
      <c r="AP166" s="82"/>
      <c r="AQ166" s="82"/>
      <c r="AR166" s="82"/>
      <c r="AS166" s="82"/>
      <c r="AT166" s="82"/>
    </row>
    <row r="167" spans="1:46" ht="12" customHeight="1" x14ac:dyDescent="0.25">
      <c r="A167" s="76"/>
      <c r="B167" s="152" t="s">
        <v>439</v>
      </c>
      <c r="C167" s="156" t="s">
        <v>440</v>
      </c>
      <c r="D167" s="154">
        <f t="shared" si="44"/>
        <v>2</v>
      </c>
      <c r="E167" s="155">
        <v>1109.45</v>
      </c>
      <c r="F167" s="111">
        <f t="shared" si="35"/>
        <v>2218.9</v>
      </c>
      <c r="G167" s="112"/>
      <c r="H167" s="128" t="s">
        <v>122</v>
      </c>
      <c r="I167" s="129" t="s">
        <v>122</v>
      </c>
      <c r="J167" s="82" t="str">
        <f t="shared" si="45"/>
        <v/>
      </c>
      <c r="K167" s="130"/>
      <c r="L167" s="116" t="str">
        <f t="shared" si="36"/>
        <v/>
      </c>
      <c r="M167" s="130"/>
      <c r="N167" s="116" t="str">
        <f t="shared" si="37"/>
        <v/>
      </c>
      <c r="O167" s="130"/>
      <c r="P167" s="116" t="str">
        <f t="shared" si="38"/>
        <v/>
      </c>
      <c r="Q167" s="130"/>
      <c r="R167" s="116" t="str">
        <f t="shared" si="39"/>
        <v/>
      </c>
      <c r="S167" s="130"/>
      <c r="T167" s="131" t="str">
        <f t="shared" si="40"/>
        <v/>
      </c>
      <c r="U167" s="130">
        <v>2</v>
      </c>
      <c r="V167" s="131">
        <f t="shared" si="41"/>
        <v>2218.9</v>
      </c>
      <c r="W167" s="130"/>
      <c r="X167" s="131" t="str">
        <f t="shared" si="40"/>
        <v/>
      </c>
      <c r="Y167" s="82"/>
      <c r="Z167" s="132" t="str">
        <f t="shared" si="55"/>
        <v/>
      </c>
      <c r="AA167" s="119">
        <f t="shared" si="48"/>
        <v>354.49786332722766</v>
      </c>
      <c r="AB167" s="119">
        <f t="shared" si="49"/>
        <v>1083.6197561181846</v>
      </c>
      <c r="AC167" s="119">
        <f t="shared" si="50"/>
        <v>780.78238055458792</v>
      </c>
      <c r="AD167" s="133" t="str">
        <f t="shared" si="56"/>
        <v/>
      </c>
      <c r="AE167" s="82" t="str">
        <f t="shared" si="46"/>
        <v/>
      </c>
      <c r="AF167" s="134" t="str">
        <f t="shared" si="51"/>
        <v/>
      </c>
      <c r="AG167" s="119">
        <f t="shared" si="52"/>
        <v>354.49786332722766</v>
      </c>
      <c r="AH167" s="119">
        <f t="shared" si="53"/>
        <v>1083.6197561181846</v>
      </c>
      <c r="AI167" s="119">
        <f t="shared" si="54"/>
        <v>780.78238055458792</v>
      </c>
      <c r="AJ167" s="135" t="str">
        <f t="shared" si="47"/>
        <v/>
      </c>
      <c r="AK167" s="82"/>
      <c r="AL167" s="82"/>
      <c r="AM167" s="82"/>
      <c r="AN167" s="82"/>
      <c r="AO167" s="82"/>
      <c r="AP167" s="82"/>
      <c r="AQ167" s="82"/>
      <c r="AR167" s="82"/>
      <c r="AS167" s="82"/>
      <c r="AT167" s="82"/>
    </row>
    <row r="168" spans="1:46" ht="12" customHeight="1" x14ac:dyDescent="0.25">
      <c r="A168" s="76"/>
      <c r="B168" s="152" t="s">
        <v>441</v>
      </c>
      <c r="C168" s="156" t="s">
        <v>442</v>
      </c>
      <c r="D168" s="154">
        <f t="shared" si="44"/>
        <v>7</v>
      </c>
      <c r="E168" s="155">
        <v>778.73</v>
      </c>
      <c r="F168" s="111">
        <f t="shared" si="35"/>
        <v>5451.1100000000006</v>
      </c>
      <c r="G168" s="112"/>
      <c r="H168" s="128" t="s">
        <v>122</v>
      </c>
      <c r="I168" s="129" t="s">
        <v>122</v>
      </c>
      <c r="J168" s="82" t="str">
        <f t="shared" si="45"/>
        <v/>
      </c>
      <c r="K168" s="130"/>
      <c r="L168" s="116" t="str">
        <f t="shared" si="36"/>
        <v/>
      </c>
      <c r="M168" s="130"/>
      <c r="N168" s="116" t="str">
        <f t="shared" si="37"/>
        <v/>
      </c>
      <c r="O168" s="130"/>
      <c r="P168" s="116" t="str">
        <f t="shared" si="38"/>
        <v/>
      </c>
      <c r="Q168" s="130"/>
      <c r="R168" s="116" t="str">
        <f t="shared" si="39"/>
        <v/>
      </c>
      <c r="S168" s="130"/>
      <c r="T168" s="131" t="str">
        <f t="shared" si="40"/>
        <v/>
      </c>
      <c r="U168" s="130">
        <v>7</v>
      </c>
      <c r="V168" s="131">
        <f t="shared" si="41"/>
        <v>5451.1100000000006</v>
      </c>
      <c r="W168" s="130"/>
      <c r="X168" s="131" t="str">
        <f t="shared" si="40"/>
        <v/>
      </c>
      <c r="Y168" s="82"/>
      <c r="Z168" s="132" t="str">
        <f t="shared" si="55"/>
        <v/>
      </c>
      <c r="AA168" s="119">
        <f t="shared" si="48"/>
        <v>870.88505464945877</v>
      </c>
      <c r="AB168" s="119">
        <f t="shared" si="49"/>
        <v>2662.0985572911795</v>
      </c>
      <c r="AC168" s="119">
        <f t="shared" si="50"/>
        <v>1918.1263880593629</v>
      </c>
      <c r="AD168" s="133" t="str">
        <f t="shared" si="56"/>
        <v/>
      </c>
      <c r="AE168" s="82" t="str">
        <f t="shared" si="46"/>
        <v/>
      </c>
      <c r="AF168" s="134" t="str">
        <f t="shared" si="51"/>
        <v/>
      </c>
      <c r="AG168" s="119">
        <f t="shared" si="52"/>
        <v>870.88505464945877</v>
      </c>
      <c r="AH168" s="119">
        <f t="shared" si="53"/>
        <v>2662.0985572911795</v>
      </c>
      <c r="AI168" s="119">
        <f t="shared" si="54"/>
        <v>1918.1263880593629</v>
      </c>
      <c r="AJ168" s="135" t="str">
        <f t="shared" si="47"/>
        <v/>
      </c>
      <c r="AK168" s="82"/>
      <c r="AL168" s="82"/>
      <c r="AM168" s="82"/>
      <c r="AN168" s="82"/>
      <c r="AO168" s="82"/>
      <c r="AP168" s="82"/>
      <c r="AQ168" s="82"/>
      <c r="AR168" s="82"/>
      <c r="AS168" s="82"/>
      <c r="AT168" s="82"/>
    </row>
    <row r="169" spans="1:46" ht="12" customHeight="1" x14ac:dyDescent="0.25">
      <c r="A169" s="76"/>
      <c r="B169" s="152" t="s">
        <v>443</v>
      </c>
      <c r="C169" s="153" t="s">
        <v>444</v>
      </c>
      <c r="D169" s="154">
        <f t="shared" si="44"/>
        <v>1</v>
      </c>
      <c r="E169" s="155">
        <v>1070.3499999999999</v>
      </c>
      <c r="F169" s="111">
        <f t="shared" si="35"/>
        <v>1070.3499999999999</v>
      </c>
      <c r="G169" s="112"/>
      <c r="H169" s="128" t="s">
        <v>122</v>
      </c>
      <c r="I169" s="129" t="s">
        <v>122</v>
      </c>
      <c r="J169" s="82" t="str">
        <f t="shared" si="45"/>
        <v/>
      </c>
      <c r="K169" s="130"/>
      <c r="L169" s="116" t="str">
        <f t="shared" si="36"/>
        <v/>
      </c>
      <c r="M169" s="130"/>
      <c r="N169" s="116" t="str">
        <f t="shared" si="37"/>
        <v/>
      </c>
      <c r="O169" s="130"/>
      <c r="P169" s="116" t="str">
        <f t="shared" si="38"/>
        <v/>
      </c>
      <c r="Q169" s="130"/>
      <c r="R169" s="116" t="str">
        <f t="shared" si="39"/>
        <v/>
      </c>
      <c r="S169" s="130"/>
      <c r="T169" s="131" t="str">
        <f t="shared" si="40"/>
        <v/>
      </c>
      <c r="U169" s="130">
        <v>1</v>
      </c>
      <c r="V169" s="131">
        <f t="shared" si="41"/>
        <v>1070.3499999999999</v>
      </c>
      <c r="W169" s="130"/>
      <c r="X169" s="131" t="str">
        <f t="shared" si="40"/>
        <v/>
      </c>
      <c r="Y169" s="82"/>
      <c r="Z169" s="132" t="str">
        <f t="shared" si="55"/>
        <v/>
      </c>
      <c r="AA169" s="119">
        <f t="shared" si="48"/>
        <v>171.00220289886795</v>
      </c>
      <c r="AB169" s="119">
        <f t="shared" si="49"/>
        <v>522.71504166979082</v>
      </c>
      <c r="AC169" s="119">
        <f t="shared" si="50"/>
        <v>376.63275543134125</v>
      </c>
      <c r="AD169" s="133" t="str">
        <f t="shared" si="56"/>
        <v/>
      </c>
      <c r="AE169" s="82" t="str">
        <f t="shared" si="46"/>
        <v/>
      </c>
      <c r="AF169" s="134" t="str">
        <f t="shared" si="51"/>
        <v/>
      </c>
      <c r="AG169" s="119">
        <f t="shared" si="52"/>
        <v>171.00220289886795</v>
      </c>
      <c r="AH169" s="119">
        <f t="shared" si="53"/>
        <v>522.71504166979082</v>
      </c>
      <c r="AI169" s="119">
        <f t="shared" si="54"/>
        <v>376.63275543134125</v>
      </c>
      <c r="AJ169" s="135" t="str">
        <f t="shared" si="47"/>
        <v/>
      </c>
      <c r="AK169" s="82"/>
      <c r="AL169" s="82"/>
      <c r="AM169" s="82"/>
      <c r="AN169" s="82"/>
      <c r="AO169" s="82"/>
      <c r="AP169" s="82"/>
      <c r="AQ169" s="82"/>
      <c r="AR169" s="82"/>
      <c r="AS169" s="82"/>
      <c r="AT169" s="82"/>
    </row>
    <row r="170" spans="1:46" ht="12" customHeight="1" x14ac:dyDescent="0.25">
      <c r="A170" s="76"/>
      <c r="B170" s="152" t="s">
        <v>445</v>
      </c>
      <c r="C170" s="153" t="s">
        <v>446</v>
      </c>
      <c r="D170" s="154">
        <f t="shared" si="44"/>
        <v>2</v>
      </c>
      <c r="E170" s="155">
        <v>1267.03</v>
      </c>
      <c r="F170" s="111">
        <f t="shared" si="35"/>
        <v>2534.06</v>
      </c>
      <c r="G170" s="112"/>
      <c r="H170" s="128" t="s">
        <v>122</v>
      </c>
      <c r="I170" s="129" t="s">
        <v>122</v>
      </c>
      <c r="J170" s="82" t="str">
        <f t="shared" si="45"/>
        <v/>
      </c>
      <c r="K170" s="130"/>
      <c r="L170" s="116" t="str">
        <f t="shared" si="36"/>
        <v/>
      </c>
      <c r="M170" s="130"/>
      <c r="N170" s="116" t="str">
        <f t="shared" si="37"/>
        <v/>
      </c>
      <c r="O170" s="130"/>
      <c r="P170" s="116" t="str">
        <f t="shared" si="38"/>
        <v/>
      </c>
      <c r="Q170" s="130"/>
      <c r="R170" s="116" t="str">
        <f t="shared" si="39"/>
        <v/>
      </c>
      <c r="S170" s="130"/>
      <c r="T170" s="131" t="str">
        <f t="shared" si="40"/>
        <v/>
      </c>
      <c r="U170" s="130">
        <v>2</v>
      </c>
      <c r="V170" s="131">
        <f t="shared" si="41"/>
        <v>2534.06</v>
      </c>
      <c r="W170" s="130"/>
      <c r="X170" s="131" t="str">
        <f t="shared" si="40"/>
        <v/>
      </c>
      <c r="Y170" s="82"/>
      <c r="Z170" s="132" t="str">
        <f t="shared" si="55"/>
        <v/>
      </c>
      <c r="AA170" s="119">
        <f t="shared" si="48"/>
        <v>404.84873385145545</v>
      </c>
      <c r="AB170" s="119">
        <f t="shared" si="49"/>
        <v>1237.5309744417716</v>
      </c>
      <c r="AC170" s="119">
        <f t="shared" si="50"/>
        <v>891.68029170677323</v>
      </c>
      <c r="AD170" s="133" t="str">
        <f t="shared" si="56"/>
        <v/>
      </c>
      <c r="AE170" s="82" t="str">
        <f t="shared" si="46"/>
        <v/>
      </c>
      <c r="AF170" s="134" t="str">
        <f t="shared" si="51"/>
        <v/>
      </c>
      <c r="AG170" s="119">
        <f t="shared" si="52"/>
        <v>404.84873385145545</v>
      </c>
      <c r="AH170" s="119">
        <f t="shared" si="53"/>
        <v>1237.5309744417716</v>
      </c>
      <c r="AI170" s="119">
        <f t="shared" si="54"/>
        <v>891.68029170677323</v>
      </c>
      <c r="AJ170" s="135" t="str">
        <f t="shared" si="47"/>
        <v/>
      </c>
      <c r="AK170" s="82"/>
      <c r="AL170" s="82"/>
      <c r="AM170" s="82"/>
      <c r="AN170" s="82"/>
      <c r="AO170" s="82"/>
      <c r="AP170" s="82"/>
      <c r="AQ170" s="82"/>
      <c r="AR170" s="82"/>
      <c r="AS170" s="82"/>
      <c r="AT170" s="82"/>
    </row>
    <row r="171" spans="1:46" ht="12" customHeight="1" x14ac:dyDescent="0.25">
      <c r="A171" s="76"/>
      <c r="B171" s="152" t="s">
        <v>447</v>
      </c>
      <c r="C171" s="153" t="s">
        <v>448</v>
      </c>
      <c r="D171" s="154">
        <f t="shared" si="44"/>
        <v>2</v>
      </c>
      <c r="E171" s="155">
        <v>2426.6799999999998</v>
      </c>
      <c r="F171" s="111">
        <f t="shared" si="35"/>
        <v>4853.3599999999997</v>
      </c>
      <c r="G171" s="112"/>
      <c r="H171" s="128" t="s">
        <v>122</v>
      </c>
      <c r="I171" s="129" t="s">
        <v>122</v>
      </c>
      <c r="J171" s="82" t="str">
        <f t="shared" si="45"/>
        <v/>
      </c>
      <c r="K171" s="130">
        <v>2</v>
      </c>
      <c r="L171" s="116">
        <f t="shared" si="36"/>
        <v>4853.3599999999997</v>
      </c>
      <c r="M171" s="130"/>
      <c r="N171" s="116" t="str">
        <f t="shared" si="37"/>
        <v/>
      </c>
      <c r="O171" s="130"/>
      <c r="P171" s="116" t="str">
        <f t="shared" si="38"/>
        <v/>
      </c>
      <c r="Q171" s="130"/>
      <c r="R171" s="116" t="str">
        <f t="shared" si="39"/>
        <v/>
      </c>
      <c r="S171" s="130"/>
      <c r="T171" s="131" t="str">
        <f t="shared" si="40"/>
        <v/>
      </c>
      <c r="U171" s="130"/>
      <c r="V171" s="131" t="str">
        <f t="shared" si="41"/>
        <v/>
      </c>
      <c r="W171" s="130"/>
      <c r="X171" s="131" t="str">
        <f t="shared" si="40"/>
        <v/>
      </c>
      <c r="Y171" s="82"/>
      <c r="Z171" s="132" t="str">
        <f t="shared" si="55"/>
        <v/>
      </c>
      <c r="AA171" s="119" t="str">
        <f t="shared" si="48"/>
        <v/>
      </c>
      <c r="AB171" s="119" t="str">
        <f t="shared" si="49"/>
        <v/>
      </c>
      <c r="AC171" s="119" t="str">
        <f t="shared" si="50"/>
        <v/>
      </c>
      <c r="AD171" s="133" t="str">
        <f t="shared" si="56"/>
        <v/>
      </c>
      <c r="AE171" s="82" t="str">
        <f t="shared" si="46"/>
        <v/>
      </c>
      <c r="AF171" s="134">
        <f t="shared" si="51"/>
        <v>4853.3599999999997</v>
      </c>
      <c r="AG171" s="119" t="str">
        <f t="shared" si="52"/>
        <v/>
      </c>
      <c r="AH171" s="119" t="str">
        <f t="shared" si="53"/>
        <v/>
      </c>
      <c r="AI171" s="119" t="str">
        <f t="shared" si="54"/>
        <v/>
      </c>
      <c r="AJ171" s="135" t="str">
        <f t="shared" si="47"/>
        <v/>
      </c>
      <c r="AK171" s="82"/>
      <c r="AL171" s="82"/>
      <c r="AM171" s="82"/>
      <c r="AN171" s="82"/>
      <c r="AO171" s="82"/>
      <c r="AP171" s="82"/>
      <c r="AQ171" s="82"/>
      <c r="AR171" s="82"/>
      <c r="AS171" s="82"/>
      <c r="AT171" s="82"/>
    </row>
    <row r="172" spans="1:46" ht="12" customHeight="1" x14ac:dyDescent="0.25">
      <c r="A172" s="76"/>
      <c r="B172" s="152" t="s">
        <v>449</v>
      </c>
      <c r="C172" s="156" t="s">
        <v>450</v>
      </c>
      <c r="D172" s="154">
        <f t="shared" si="44"/>
        <v>2</v>
      </c>
      <c r="E172" s="155">
        <v>2400.67</v>
      </c>
      <c r="F172" s="111">
        <f t="shared" si="35"/>
        <v>4801.34</v>
      </c>
      <c r="G172" s="112"/>
      <c r="H172" s="128" t="s">
        <v>122</v>
      </c>
      <c r="I172" s="129" t="s">
        <v>122</v>
      </c>
      <c r="J172" s="82" t="str">
        <f t="shared" si="45"/>
        <v/>
      </c>
      <c r="K172" s="130">
        <v>2</v>
      </c>
      <c r="L172" s="116">
        <f t="shared" si="36"/>
        <v>4801.34</v>
      </c>
      <c r="M172" s="130"/>
      <c r="N172" s="116" t="str">
        <f t="shared" si="37"/>
        <v/>
      </c>
      <c r="O172" s="130"/>
      <c r="P172" s="116" t="str">
        <f t="shared" si="38"/>
        <v/>
      </c>
      <c r="Q172" s="130"/>
      <c r="R172" s="116" t="str">
        <f t="shared" si="39"/>
        <v/>
      </c>
      <c r="S172" s="130"/>
      <c r="T172" s="131" t="str">
        <f t="shared" si="40"/>
        <v/>
      </c>
      <c r="U172" s="130"/>
      <c r="V172" s="131" t="str">
        <f t="shared" si="41"/>
        <v/>
      </c>
      <c r="W172" s="130"/>
      <c r="X172" s="131" t="str">
        <f t="shared" si="40"/>
        <v/>
      </c>
      <c r="Y172" s="82"/>
      <c r="Z172" s="132" t="str">
        <f t="shared" si="55"/>
        <v/>
      </c>
      <c r="AA172" s="119" t="str">
        <f t="shared" si="48"/>
        <v/>
      </c>
      <c r="AB172" s="119" t="str">
        <f t="shared" si="49"/>
        <v/>
      </c>
      <c r="AC172" s="119" t="str">
        <f t="shared" si="50"/>
        <v/>
      </c>
      <c r="AD172" s="133" t="str">
        <f t="shared" si="56"/>
        <v/>
      </c>
      <c r="AE172" s="82" t="str">
        <f t="shared" si="46"/>
        <v/>
      </c>
      <c r="AF172" s="134">
        <f t="shared" si="51"/>
        <v>4801.34</v>
      </c>
      <c r="AG172" s="119" t="str">
        <f t="shared" si="52"/>
        <v/>
      </c>
      <c r="AH172" s="119" t="str">
        <f t="shared" si="53"/>
        <v/>
      </c>
      <c r="AI172" s="119" t="str">
        <f t="shared" si="54"/>
        <v/>
      </c>
      <c r="AJ172" s="135" t="str">
        <f t="shared" si="47"/>
        <v/>
      </c>
      <c r="AK172" s="82"/>
      <c r="AL172" s="82"/>
      <c r="AM172" s="82"/>
      <c r="AN172" s="82"/>
      <c r="AO172" s="82"/>
      <c r="AP172" s="82"/>
      <c r="AQ172" s="82"/>
      <c r="AR172" s="82"/>
      <c r="AS172" s="82"/>
      <c r="AT172" s="82"/>
    </row>
    <row r="173" spans="1:46" ht="12" customHeight="1" x14ac:dyDescent="0.25">
      <c r="A173" s="76"/>
      <c r="B173" s="152" t="s">
        <v>451</v>
      </c>
      <c r="C173" s="156" t="s">
        <v>452</v>
      </c>
      <c r="D173" s="154">
        <f t="shared" si="44"/>
        <v>1</v>
      </c>
      <c r="E173" s="155">
        <v>1976.8</v>
      </c>
      <c r="F173" s="111">
        <f t="shared" si="35"/>
        <v>1976.8</v>
      </c>
      <c r="G173" s="112"/>
      <c r="H173" s="128" t="s">
        <v>122</v>
      </c>
      <c r="I173" s="129" t="s">
        <v>122</v>
      </c>
      <c r="J173" s="82" t="str">
        <f t="shared" si="45"/>
        <v/>
      </c>
      <c r="K173" s="130"/>
      <c r="L173" s="116" t="str">
        <f t="shared" si="36"/>
        <v/>
      </c>
      <c r="M173" s="130"/>
      <c r="N173" s="116" t="str">
        <f t="shared" si="37"/>
        <v/>
      </c>
      <c r="O173" s="130">
        <v>1</v>
      </c>
      <c r="P173" s="116">
        <f t="shared" si="38"/>
        <v>1976.8</v>
      </c>
      <c r="Q173" s="130"/>
      <c r="R173" s="116" t="str">
        <f t="shared" si="39"/>
        <v/>
      </c>
      <c r="S173" s="130"/>
      <c r="T173" s="131" t="str">
        <f t="shared" si="40"/>
        <v/>
      </c>
      <c r="U173" s="130"/>
      <c r="V173" s="131" t="str">
        <f t="shared" si="41"/>
        <v/>
      </c>
      <c r="W173" s="130"/>
      <c r="X173" s="131" t="str">
        <f t="shared" si="40"/>
        <v/>
      </c>
      <c r="Y173" s="82"/>
      <c r="Z173" s="132" t="str">
        <f t="shared" si="55"/>
        <v/>
      </c>
      <c r="AA173" s="119" t="str">
        <f t="shared" si="48"/>
        <v/>
      </c>
      <c r="AB173" s="119" t="str">
        <f t="shared" si="49"/>
        <v/>
      </c>
      <c r="AC173" s="119" t="str">
        <f t="shared" si="50"/>
        <v/>
      </c>
      <c r="AD173" s="133" t="str">
        <f t="shared" si="56"/>
        <v/>
      </c>
      <c r="AE173" s="82" t="str">
        <f t="shared" si="46"/>
        <v/>
      </c>
      <c r="AF173" s="134" t="str">
        <f t="shared" si="51"/>
        <v/>
      </c>
      <c r="AG173" s="119" t="str">
        <f t="shared" si="52"/>
        <v/>
      </c>
      <c r="AH173" s="119">
        <f t="shared" si="53"/>
        <v>1976.8</v>
      </c>
      <c r="AI173" s="119" t="str">
        <f t="shared" si="54"/>
        <v/>
      </c>
      <c r="AJ173" s="135" t="str">
        <f t="shared" si="47"/>
        <v/>
      </c>
      <c r="AK173" s="82"/>
      <c r="AL173" s="82"/>
      <c r="AM173" s="82"/>
      <c r="AN173" s="82"/>
      <c r="AO173" s="82"/>
      <c r="AP173" s="82"/>
      <c r="AQ173" s="82"/>
      <c r="AR173" s="82"/>
      <c r="AS173" s="82"/>
      <c r="AT173" s="82"/>
    </row>
    <row r="174" spans="1:46" ht="12" customHeight="1" x14ac:dyDescent="0.25">
      <c r="A174" s="76"/>
      <c r="B174" s="152" t="s">
        <v>453</v>
      </c>
      <c r="C174" s="156" t="s">
        <v>452</v>
      </c>
      <c r="D174" s="154">
        <f t="shared" si="44"/>
        <v>1</v>
      </c>
      <c r="E174" s="155">
        <v>2129.63</v>
      </c>
      <c r="F174" s="111">
        <f t="shared" si="35"/>
        <v>2129.63</v>
      </c>
      <c r="G174" s="112"/>
      <c r="H174" s="128" t="s">
        <v>122</v>
      </c>
      <c r="I174" s="129" t="s">
        <v>122</v>
      </c>
      <c r="J174" s="82" t="str">
        <f t="shared" si="45"/>
        <v/>
      </c>
      <c r="K174" s="130"/>
      <c r="L174" s="116" t="str">
        <f t="shared" si="36"/>
        <v/>
      </c>
      <c r="M174" s="130"/>
      <c r="N174" s="116" t="str">
        <f t="shared" si="37"/>
        <v/>
      </c>
      <c r="O174" s="130"/>
      <c r="P174" s="116" t="str">
        <f t="shared" si="38"/>
        <v/>
      </c>
      <c r="Q174" s="130"/>
      <c r="R174" s="116" t="str">
        <f t="shared" si="39"/>
        <v/>
      </c>
      <c r="S174" s="130"/>
      <c r="T174" s="131" t="str">
        <f t="shared" si="40"/>
        <v/>
      </c>
      <c r="U174" s="130">
        <v>1</v>
      </c>
      <c r="V174" s="131">
        <f t="shared" si="41"/>
        <v>2129.63</v>
      </c>
      <c r="W174" s="130"/>
      <c r="X174" s="131" t="str">
        <f t="shared" si="40"/>
        <v/>
      </c>
      <c r="Y174" s="82"/>
      <c r="Z174" s="132" t="str">
        <f t="shared" si="55"/>
        <v/>
      </c>
      <c r="AA174" s="119">
        <f t="shared" si="48"/>
        <v>340.23583067175804</v>
      </c>
      <c r="AB174" s="119">
        <f t="shared" si="49"/>
        <v>1040.0239493541708</v>
      </c>
      <c r="AC174" s="119">
        <f t="shared" si="50"/>
        <v>749.37021997407146</v>
      </c>
      <c r="AD174" s="133" t="str">
        <f t="shared" si="56"/>
        <v/>
      </c>
      <c r="AE174" s="82" t="str">
        <f t="shared" si="46"/>
        <v/>
      </c>
      <c r="AF174" s="134" t="str">
        <f t="shared" si="51"/>
        <v/>
      </c>
      <c r="AG174" s="119">
        <f t="shared" si="52"/>
        <v>340.23583067175804</v>
      </c>
      <c r="AH174" s="119">
        <f t="shared" si="53"/>
        <v>1040.0239493541708</v>
      </c>
      <c r="AI174" s="119">
        <f t="shared" si="54"/>
        <v>749.37021997407146</v>
      </c>
      <c r="AJ174" s="135" t="str">
        <f t="shared" si="47"/>
        <v/>
      </c>
      <c r="AK174" s="82"/>
      <c r="AL174" s="82"/>
      <c r="AM174" s="82"/>
      <c r="AN174" s="82"/>
      <c r="AO174" s="82"/>
      <c r="AP174" s="82"/>
      <c r="AQ174" s="82"/>
      <c r="AR174" s="82"/>
      <c r="AS174" s="82"/>
      <c r="AT174" s="82"/>
    </row>
    <row r="175" spans="1:46" ht="12" customHeight="1" x14ac:dyDescent="0.25">
      <c r="A175" s="76"/>
      <c r="B175" s="152" t="s">
        <v>454</v>
      </c>
      <c r="C175" s="156" t="s">
        <v>452</v>
      </c>
      <c r="D175" s="154">
        <f t="shared" si="44"/>
        <v>1</v>
      </c>
      <c r="E175" s="155">
        <v>3189.92</v>
      </c>
      <c r="F175" s="111">
        <f t="shared" si="35"/>
        <v>3189.92</v>
      </c>
      <c r="G175" s="112"/>
      <c r="H175" s="128" t="s">
        <v>122</v>
      </c>
      <c r="I175" s="129" t="s">
        <v>122</v>
      </c>
      <c r="J175" s="82" t="str">
        <f t="shared" si="45"/>
        <v/>
      </c>
      <c r="K175" s="130"/>
      <c r="L175" s="116" t="str">
        <f t="shared" si="36"/>
        <v/>
      </c>
      <c r="M175" s="130"/>
      <c r="N175" s="116" t="str">
        <f t="shared" si="37"/>
        <v/>
      </c>
      <c r="O175" s="130">
        <v>1</v>
      </c>
      <c r="P175" s="116">
        <f t="shared" si="38"/>
        <v>3189.92</v>
      </c>
      <c r="Q175" s="130"/>
      <c r="R175" s="116" t="str">
        <f t="shared" si="39"/>
        <v/>
      </c>
      <c r="S175" s="130"/>
      <c r="T175" s="131" t="str">
        <f t="shared" si="40"/>
        <v/>
      </c>
      <c r="U175" s="130"/>
      <c r="V175" s="131" t="str">
        <f t="shared" si="41"/>
        <v/>
      </c>
      <c r="W175" s="130"/>
      <c r="X175" s="131" t="str">
        <f t="shared" si="40"/>
        <v/>
      </c>
      <c r="Y175" s="82"/>
      <c r="Z175" s="132" t="str">
        <f t="shared" si="55"/>
        <v/>
      </c>
      <c r="AA175" s="119" t="str">
        <f t="shared" si="48"/>
        <v/>
      </c>
      <c r="AB175" s="119" t="str">
        <f t="shared" si="49"/>
        <v/>
      </c>
      <c r="AC175" s="119" t="str">
        <f t="shared" si="50"/>
        <v/>
      </c>
      <c r="AD175" s="133" t="str">
        <f t="shared" si="56"/>
        <v/>
      </c>
      <c r="AE175" s="82" t="str">
        <f t="shared" si="46"/>
        <v/>
      </c>
      <c r="AF175" s="134" t="str">
        <f t="shared" si="51"/>
        <v/>
      </c>
      <c r="AG175" s="119" t="str">
        <f t="shared" si="52"/>
        <v/>
      </c>
      <c r="AH175" s="119">
        <f t="shared" si="53"/>
        <v>3189.92</v>
      </c>
      <c r="AI175" s="119" t="str">
        <f t="shared" si="54"/>
        <v/>
      </c>
      <c r="AJ175" s="135" t="str">
        <f t="shared" si="47"/>
        <v/>
      </c>
      <c r="AK175" s="82"/>
      <c r="AL175" s="82"/>
      <c r="AM175" s="82"/>
      <c r="AN175" s="82"/>
      <c r="AO175" s="82"/>
      <c r="AP175" s="82"/>
      <c r="AQ175" s="82"/>
      <c r="AR175" s="82"/>
      <c r="AS175" s="82"/>
      <c r="AT175" s="82"/>
    </row>
    <row r="176" spans="1:46" ht="12" customHeight="1" x14ac:dyDescent="0.25">
      <c r="A176" s="76"/>
      <c r="B176" s="152" t="s">
        <v>455</v>
      </c>
      <c r="C176" s="156" t="s">
        <v>452</v>
      </c>
      <c r="D176" s="154">
        <f t="shared" si="44"/>
        <v>1</v>
      </c>
      <c r="E176" s="155">
        <v>4299.57</v>
      </c>
      <c r="F176" s="111">
        <f t="shared" si="35"/>
        <v>4299.57</v>
      </c>
      <c r="G176" s="112"/>
      <c r="H176" s="128" t="s">
        <v>122</v>
      </c>
      <c r="I176" s="129" t="s">
        <v>122</v>
      </c>
      <c r="J176" s="82" t="str">
        <f t="shared" si="45"/>
        <v/>
      </c>
      <c r="K176" s="130"/>
      <c r="L176" s="116" t="str">
        <f t="shared" si="36"/>
        <v/>
      </c>
      <c r="M176" s="130"/>
      <c r="N176" s="116" t="str">
        <f t="shared" si="37"/>
        <v/>
      </c>
      <c r="O176" s="130"/>
      <c r="P176" s="116" t="str">
        <f t="shared" si="38"/>
        <v/>
      </c>
      <c r="Q176" s="130"/>
      <c r="R176" s="116" t="str">
        <f t="shared" si="39"/>
        <v/>
      </c>
      <c r="S176" s="130">
        <v>1</v>
      </c>
      <c r="T176" s="131">
        <f t="shared" si="40"/>
        <v>4299.57</v>
      </c>
      <c r="U176" s="130"/>
      <c r="V176" s="131" t="str">
        <f t="shared" si="41"/>
        <v/>
      </c>
      <c r="W176" s="130"/>
      <c r="X176" s="131" t="str">
        <f t="shared" si="40"/>
        <v/>
      </c>
      <c r="Y176" s="82"/>
      <c r="Z176" s="132">
        <f t="shared" si="55"/>
        <v>752.32581039277943</v>
      </c>
      <c r="AA176" s="119">
        <f t="shared" si="48"/>
        <v>566.71796201527002</v>
      </c>
      <c r="AB176" s="119">
        <f t="shared" si="49"/>
        <v>1732.3285788606172</v>
      </c>
      <c r="AC176" s="119">
        <f t="shared" si="50"/>
        <v>1248.1976487313332</v>
      </c>
      <c r="AD176" s="133">
        <f t="shared" si="56"/>
        <v>0</v>
      </c>
      <c r="AE176" s="82" t="str">
        <f t="shared" si="46"/>
        <v/>
      </c>
      <c r="AF176" s="134">
        <f t="shared" si="51"/>
        <v>752.32581039277943</v>
      </c>
      <c r="AG176" s="119">
        <f t="shared" si="52"/>
        <v>566.71796201527002</v>
      </c>
      <c r="AH176" s="119">
        <f t="shared" si="53"/>
        <v>1732.3285788606172</v>
      </c>
      <c r="AI176" s="119">
        <f t="shared" si="54"/>
        <v>1248.1976487313332</v>
      </c>
      <c r="AJ176" s="135" t="str">
        <f t="shared" si="47"/>
        <v/>
      </c>
      <c r="AK176" s="82"/>
      <c r="AL176" s="82"/>
      <c r="AM176" s="82"/>
      <c r="AN176" s="82"/>
      <c r="AO176" s="82"/>
      <c r="AP176" s="82"/>
      <c r="AQ176" s="82"/>
      <c r="AR176" s="82"/>
      <c r="AS176" s="82"/>
      <c r="AT176" s="82"/>
    </row>
    <row r="177" spans="1:46" ht="12" customHeight="1" x14ac:dyDescent="0.25">
      <c r="A177" s="76"/>
      <c r="B177" s="152" t="s">
        <v>456</v>
      </c>
      <c r="C177" s="156" t="s">
        <v>452</v>
      </c>
      <c r="D177" s="154">
        <f t="shared" si="44"/>
        <v>1</v>
      </c>
      <c r="E177" s="155">
        <v>2532.73</v>
      </c>
      <c r="F177" s="111">
        <f t="shared" si="35"/>
        <v>2532.73</v>
      </c>
      <c r="G177" s="112"/>
      <c r="H177" s="128" t="s">
        <v>122</v>
      </c>
      <c r="I177" s="129" t="s">
        <v>122</v>
      </c>
      <c r="J177" s="82" t="str">
        <f t="shared" si="45"/>
        <v/>
      </c>
      <c r="K177" s="130"/>
      <c r="L177" s="116" t="str">
        <f t="shared" si="36"/>
        <v/>
      </c>
      <c r="M177" s="130"/>
      <c r="N177" s="116" t="str">
        <f t="shared" si="37"/>
        <v/>
      </c>
      <c r="O177" s="130">
        <v>1</v>
      </c>
      <c r="P177" s="116">
        <f t="shared" si="38"/>
        <v>2532.73</v>
      </c>
      <c r="Q177" s="130"/>
      <c r="R177" s="116" t="str">
        <f t="shared" si="39"/>
        <v/>
      </c>
      <c r="S177" s="130"/>
      <c r="T177" s="131" t="str">
        <f t="shared" si="40"/>
        <v/>
      </c>
      <c r="U177" s="130"/>
      <c r="V177" s="131" t="str">
        <f t="shared" si="41"/>
        <v/>
      </c>
      <c r="W177" s="130"/>
      <c r="X177" s="131" t="str">
        <f t="shared" si="40"/>
        <v/>
      </c>
      <c r="Y177" s="82"/>
      <c r="Z177" s="132" t="str">
        <f t="shared" si="55"/>
        <v/>
      </c>
      <c r="AA177" s="119" t="str">
        <f t="shared" si="48"/>
        <v/>
      </c>
      <c r="AB177" s="119" t="str">
        <f t="shared" si="49"/>
        <v/>
      </c>
      <c r="AC177" s="119" t="str">
        <f t="shared" si="50"/>
        <v/>
      </c>
      <c r="AD177" s="133" t="str">
        <f t="shared" si="56"/>
        <v/>
      </c>
      <c r="AE177" s="82" t="str">
        <f t="shared" si="46"/>
        <v/>
      </c>
      <c r="AF177" s="134" t="str">
        <f t="shared" si="51"/>
        <v/>
      </c>
      <c r="AG177" s="119" t="str">
        <f t="shared" si="52"/>
        <v/>
      </c>
      <c r="AH177" s="119">
        <f t="shared" si="53"/>
        <v>2532.73</v>
      </c>
      <c r="AI177" s="119" t="str">
        <f t="shared" si="54"/>
        <v/>
      </c>
      <c r="AJ177" s="135" t="str">
        <f t="shared" si="47"/>
        <v/>
      </c>
      <c r="AK177" s="82"/>
      <c r="AL177" s="82"/>
      <c r="AM177" s="82"/>
      <c r="AN177" s="82"/>
      <c r="AO177" s="82"/>
      <c r="AP177" s="82"/>
      <c r="AQ177" s="82"/>
      <c r="AR177" s="82"/>
      <c r="AS177" s="82"/>
      <c r="AT177" s="82"/>
    </row>
    <row r="178" spans="1:46" ht="12" customHeight="1" x14ac:dyDescent="0.25">
      <c r="A178" s="76"/>
      <c r="B178" s="152" t="s">
        <v>457</v>
      </c>
      <c r="C178" s="153" t="s">
        <v>458</v>
      </c>
      <c r="D178" s="154">
        <f t="shared" si="44"/>
        <v>1</v>
      </c>
      <c r="E178" s="155">
        <v>6072</v>
      </c>
      <c r="F178" s="111">
        <f t="shared" si="35"/>
        <v>6072</v>
      </c>
      <c r="G178" s="112"/>
      <c r="H178" s="128" t="s">
        <v>122</v>
      </c>
      <c r="I178" s="129" t="s">
        <v>122</v>
      </c>
      <c r="J178" s="82" t="str">
        <f t="shared" si="45"/>
        <v/>
      </c>
      <c r="K178" s="130">
        <v>1</v>
      </c>
      <c r="L178" s="116">
        <f t="shared" si="36"/>
        <v>6072</v>
      </c>
      <c r="M178" s="130"/>
      <c r="N178" s="116" t="str">
        <f t="shared" si="37"/>
        <v/>
      </c>
      <c r="O178" s="130"/>
      <c r="P178" s="116" t="str">
        <f t="shared" si="38"/>
        <v/>
      </c>
      <c r="Q178" s="130"/>
      <c r="R178" s="116" t="str">
        <f t="shared" si="39"/>
        <v/>
      </c>
      <c r="S178" s="130"/>
      <c r="T178" s="131" t="str">
        <f t="shared" si="40"/>
        <v/>
      </c>
      <c r="U178" s="130"/>
      <c r="V178" s="131" t="str">
        <f t="shared" si="41"/>
        <v/>
      </c>
      <c r="W178" s="130"/>
      <c r="X178" s="131" t="str">
        <f t="shared" si="40"/>
        <v/>
      </c>
      <c r="Y178" s="82"/>
      <c r="Z178" s="132" t="str">
        <f t="shared" si="55"/>
        <v/>
      </c>
      <c r="AA178" s="119" t="str">
        <f t="shared" si="48"/>
        <v/>
      </c>
      <c r="AB178" s="119" t="str">
        <f t="shared" si="49"/>
        <v/>
      </c>
      <c r="AC178" s="119" t="str">
        <f t="shared" si="50"/>
        <v/>
      </c>
      <c r="AD178" s="133" t="str">
        <f t="shared" si="56"/>
        <v/>
      </c>
      <c r="AE178" s="82" t="str">
        <f t="shared" si="46"/>
        <v/>
      </c>
      <c r="AF178" s="134">
        <f t="shared" si="51"/>
        <v>6072</v>
      </c>
      <c r="AG178" s="119" t="str">
        <f t="shared" si="52"/>
        <v/>
      </c>
      <c r="AH178" s="119" t="str">
        <f t="shared" si="53"/>
        <v/>
      </c>
      <c r="AI178" s="119" t="str">
        <f t="shared" si="54"/>
        <v/>
      </c>
      <c r="AJ178" s="135" t="str">
        <f t="shared" si="47"/>
        <v/>
      </c>
      <c r="AK178" s="82"/>
      <c r="AL178" s="82"/>
      <c r="AM178" s="82"/>
      <c r="AN178" s="82"/>
      <c r="AO178" s="82"/>
      <c r="AP178" s="82"/>
      <c r="AQ178" s="82"/>
      <c r="AR178" s="82"/>
      <c r="AS178" s="82"/>
      <c r="AT178" s="82"/>
    </row>
    <row r="179" spans="1:46" ht="12" customHeight="1" x14ac:dyDescent="0.25">
      <c r="A179" s="76"/>
      <c r="B179" s="152" t="s">
        <v>459</v>
      </c>
      <c r="C179" s="156" t="s">
        <v>452</v>
      </c>
      <c r="D179" s="154">
        <f t="shared" si="44"/>
        <v>1</v>
      </c>
      <c r="E179" s="155">
        <v>3290.21</v>
      </c>
      <c r="F179" s="111">
        <f t="shared" si="35"/>
        <v>3290.21</v>
      </c>
      <c r="G179" s="112"/>
      <c r="H179" s="128" t="s">
        <v>122</v>
      </c>
      <c r="I179" s="129" t="s">
        <v>122</v>
      </c>
      <c r="J179" s="82" t="str">
        <f t="shared" si="45"/>
        <v/>
      </c>
      <c r="K179" s="130">
        <v>1</v>
      </c>
      <c r="L179" s="116">
        <f t="shared" si="36"/>
        <v>3290.21</v>
      </c>
      <c r="M179" s="130"/>
      <c r="N179" s="116" t="str">
        <f t="shared" si="37"/>
        <v/>
      </c>
      <c r="O179" s="130"/>
      <c r="P179" s="116" t="str">
        <f t="shared" si="38"/>
        <v/>
      </c>
      <c r="Q179" s="130"/>
      <c r="R179" s="116" t="str">
        <f t="shared" si="39"/>
        <v/>
      </c>
      <c r="S179" s="130"/>
      <c r="T179" s="131" t="str">
        <f t="shared" si="40"/>
        <v/>
      </c>
      <c r="U179" s="130"/>
      <c r="V179" s="131" t="str">
        <f t="shared" si="41"/>
        <v/>
      </c>
      <c r="W179" s="130"/>
      <c r="X179" s="131" t="str">
        <f t="shared" si="40"/>
        <v/>
      </c>
      <c r="Y179" s="82"/>
      <c r="Z179" s="132" t="str">
        <f t="shared" si="55"/>
        <v/>
      </c>
      <c r="AA179" s="119" t="str">
        <f t="shared" si="48"/>
        <v/>
      </c>
      <c r="AB179" s="119" t="str">
        <f t="shared" si="49"/>
        <v/>
      </c>
      <c r="AC179" s="119" t="str">
        <f t="shared" si="50"/>
        <v/>
      </c>
      <c r="AD179" s="133" t="str">
        <f t="shared" si="56"/>
        <v/>
      </c>
      <c r="AE179" s="82" t="str">
        <f t="shared" si="46"/>
        <v/>
      </c>
      <c r="AF179" s="134">
        <f t="shared" si="51"/>
        <v>3290.21</v>
      </c>
      <c r="AG179" s="119" t="str">
        <f t="shared" si="52"/>
        <v/>
      </c>
      <c r="AH179" s="119" t="str">
        <f t="shared" si="53"/>
        <v/>
      </c>
      <c r="AI179" s="119" t="str">
        <f t="shared" si="54"/>
        <v/>
      </c>
      <c r="AJ179" s="135" t="str">
        <f t="shared" si="47"/>
        <v/>
      </c>
      <c r="AK179" s="82"/>
      <c r="AL179" s="82"/>
      <c r="AM179" s="82"/>
      <c r="AN179" s="82"/>
      <c r="AO179" s="82"/>
      <c r="AP179" s="82"/>
      <c r="AQ179" s="82"/>
      <c r="AR179" s="82"/>
      <c r="AS179" s="82"/>
      <c r="AT179" s="82"/>
    </row>
    <row r="180" spans="1:46" ht="12" customHeight="1" x14ac:dyDescent="0.25">
      <c r="A180" s="76"/>
      <c r="B180" s="152" t="s">
        <v>460</v>
      </c>
      <c r="C180" s="156" t="s">
        <v>452</v>
      </c>
      <c r="D180" s="154">
        <f t="shared" si="44"/>
        <v>1</v>
      </c>
      <c r="E180" s="155">
        <v>3288.13</v>
      </c>
      <c r="F180" s="111">
        <f t="shared" si="35"/>
        <v>3288.13</v>
      </c>
      <c r="G180" s="112"/>
      <c r="H180" s="128" t="s">
        <v>122</v>
      </c>
      <c r="I180" s="129" t="s">
        <v>122</v>
      </c>
      <c r="J180" s="82" t="str">
        <f t="shared" si="45"/>
        <v/>
      </c>
      <c r="K180" s="130"/>
      <c r="L180" s="116" t="str">
        <f t="shared" si="36"/>
        <v/>
      </c>
      <c r="M180" s="130">
        <v>1</v>
      </c>
      <c r="N180" s="116">
        <f t="shared" si="37"/>
        <v>3288.13</v>
      </c>
      <c r="O180" s="130"/>
      <c r="P180" s="116" t="str">
        <f t="shared" si="38"/>
        <v/>
      </c>
      <c r="Q180" s="130"/>
      <c r="R180" s="116" t="str">
        <f t="shared" si="39"/>
        <v/>
      </c>
      <c r="S180" s="130"/>
      <c r="T180" s="131" t="str">
        <f t="shared" si="40"/>
        <v/>
      </c>
      <c r="U180" s="130"/>
      <c r="V180" s="131" t="str">
        <f t="shared" si="41"/>
        <v/>
      </c>
      <c r="W180" s="130"/>
      <c r="X180" s="131" t="str">
        <f t="shared" si="40"/>
        <v/>
      </c>
      <c r="Y180" s="82"/>
      <c r="Z180" s="132" t="str">
        <f t="shared" si="55"/>
        <v/>
      </c>
      <c r="AA180" s="119" t="str">
        <f t="shared" si="48"/>
        <v/>
      </c>
      <c r="AB180" s="119" t="str">
        <f t="shared" si="49"/>
        <v/>
      </c>
      <c r="AC180" s="119" t="str">
        <f t="shared" si="50"/>
        <v/>
      </c>
      <c r="AD180" s="133" t="str">
        <f t="shared" si="56"/>
        <v/>
      </c>
      <c r="AE180" s="82" t="str">
        <f t="shared" si="46"/>
        <v/>
      </c>
      <c r="AF180" s="134" t="str">
        <f t="shared" si="51"/>
        <v/>
      </c>
      <c r="AG180" s="119">
        <f t="shared" si="52"/>
        <v>3288.13</v>
      </c>
      <c r="AH180" s="119" t="str">
        <f t="shared" si="53"/>
        <v/>
      </c>
      <c r="AI180" s="119" t="str">
        <f t="shared" si="54"/>
        <v/>
      </c>
      <c r="AJ180" s="135" t="str">
        <f t="shared" si="47"/>
        <v/>
      </c>
      <c r="AK180" s="82"/>
      <c r="AL180" s="82"/>
      <c r="AM180" s="82"/>
      <c r="AN180" s="82"/>
      <c r="AO180" s="82"/>
      <c r="AP180" s="82"/>
      <c r="AQ180" s="82"/>
      <c r="AR180" s="82"/>
      <c r="AS180" s="82"/>
      <c r="AT180" s="82"/>
    </row>
    <row r="181" spans="1:46" ht="12" customHeight="1" x14ac:dyDescent="0.25">
      <c r="A181" s="76"/>
      <c r="B181" s="152" t="s">
        <v>461</v>
      </c>
      <c r="C181" s="156" t="s">
        <v>452</v>
      </c>
      <c r="D181" s="154">
        <f t="shared" si="44"/>
        <v>1</v>
      </c>
      <c r="E181" s="155">
        <v>5943.98</v>
      </c>
      <c r="F181" s="111">
        <f t="shared" si="35"/>
        <v>5943.98</v>
      </c>
      <c r="G181" s="112"/>
      <c r="H181" s="128" t="s">
        <v>122</v>
      </c>
      <c r="I181" s="129" t="s">
        <v>122</v>
      </c>
      <c r="J181" s="82" t="str">
        <f t="shared" si="45"/>
        <v/>
      </c>
      <c r="K181" s="130"/>
      <c r="L181" s="116" t="str">
        <f t="shared" si="36"/>
        <v/>
      </c>
      <c r="M181" s="130">
        <v>1</v>
      </c>
      <c r="N181" s="116">
        <f t="shared" si="37"/>
        <v>5943.98</v>
      </c>
      <c r="O181" s="130"/>
      <c r="P181" s="116" t="str">
        <f t="shared" si="38"/>
        <v/>
      </c>
      <c r="Q181" s="130"/>
      <c r="R181" s="116" t="str">
        <f t="shared" si="39"/>
        <v/>
      </c>
      <c r="S181" s="130"/>
      <c r="T181" s="131" t="str">
        <f t="shared" si="40"/>
        <v/>
      </c>
      <c r="U181" s="130"/>
      <c r="V181" s="131" t="str">
        <f t="shared" si="41"/>
        <v/>
      </c>
      <c r="W181" s="130"/>
      <c r="X181" s="131" t="str">
        <f t="shared" si="40"/>
        <v/>
      </c>
      <c r="Y181" s="82"/>
      <c r="Z181" s="132" t="str">
        <f t="shared" si="55"/>
        <v/>
      </c>
      <c r="AA181" s="119" t="str">
        <f t="shared" si="48"/>
        <v/>
      </c>
      <c r="AB181" s="119" t="str">
        <f t="shared" si="49"/>
        <v/>
      </c>
      <c r="AC181" s="119" t="str">
        <f t="shared" si="50"/>
        <v/>
      </c>
      <c r="AD181" s="133" t="str">
        <f t="shared" si="56"/>
        <v/>
      </c>
      <c r="AE181" s="82" t="str">
        <f t="shared" si="46"/>
        <v/>
      </c>
      <c r="AF181" s="134" t="str">
        <f t="shared" si="51"/>
        <v/>
      </c>
      <c r="AG181" s="119">
        <f t="shared" si="52"/>
        <v>5943.98</v>
      </c>
      <c r="AH181" s="119" t="str">
        <f t="shared" si="53"/>
        <v/>
      </c>
      <c r="AI181" s="119" t="str">
        <f t="shared" si="54"/>
        <v/>
      </c>
      <c r="AJ181" s="135" t="str">
        <f t="shared" si="47"/>
        <v/>
      </c>
      <c r="AK181" s="82"/>
      <c r="AL181" s="82"/>
      <c r="AM181" s="82"/>
      <c r="AN181" s="82"/>
      <c r="AO181" s="82"/>
      <c r="AP181" s="82"/>
      <c r="AQ181" s="82"/>
      <c r="AR181" s="82"/>
      <c r="AS181" s="82"/>
      <c r="AT181" s="82"/>
    </row>
    <row r="182" spans="1:46" ht="12" customHeight="1" x14ac:dyDescent="0.25">
      <c r="A182" s="76"/>
      <c r="B182" s="152" t="s">
        <v>462</v>
      </c>
      <c r="C182" s="156" t="s">
        <v>452</v>
      </c>
      <c r="D182" s="154">
        <f t="shared" si="44"/>
        <v>1</v>
      </c>
      <c r="E182" s="155">
        <v>7230.83</v>
      </c>
      <c r="F182" s="111">
        <f t="shared" si="35"/>
        <v>7230.83</v>
      </c>
      <c r="G182" s="112"/>
      <c r="H182" s="128" t="s">
        <v>122</v>
      </c>
      <c r="I182" s="129" t="s">
        <v>122</v>
      </c>
      <c r="J182" s="82" t="str">
        <f t="shared" si="45"/>
        <v/>
      </c>
      <c r="K182" s="130"/>
      <c r="L182" s="116" t="str">
        <f t="shared" si="36"/>
        <v/>
      </c>
      <c r="M182" s="130"/>
      <c r="N182" s="116" t="str">
        <f t="shared" si="37"/>
        <v/>
      </c>
      <c r="O182" s="130"/>
      <c r="P182" s="116" t="str">
        <f t="shared" si="38"/>
        <v/>
      </c>
      <c r="Q182" s="130">
        <v>1</v>
      </c>
      <c r="R182" s="116">
        <f t="shared" si="39"/>
        <v>7230.83</v>
      </c>
      <c r="S182" s="130"/>
      <c r="T182" s="131" t="str">
        <f t="shared" si="40"/>
        <v/>
      </c>
      <c r="U182" s="130"/>
      <c r="V182" s="131" t="str">
        <f t="shared" si="41"/>
        <v/>
      </c>
      <c r="W182" s="130"/>
      <c r="X182" s="131" t="str">
        <f t="shared" si="40"/>
        <v/>
      </c>
      <c r="Y182" s="82"/>
      <c r="Z182" s="132" t="str">
        <f t="shared" si="55"/>
        <v/>
      </c>
      <c r="AA182" s="119" t="str">
        <f t="shared" si="48"/>
        <v/>
      </c>
      <c r="AB182" s="119" t="str">
        <f t="shared" si="49"/>
        <v/>
      </c>
      <c r="AC182" s="119" t="str">
        <f t="shared" si="50"/>
        <v/>
      </c>
      <c r="AD182" s="133" t="str">
        <f t="shared" si="56"/>
        <v/>
      </c>
      <c r="AE182" s="82" t="str">
        <f t="shared" si="46"/>
        <v/>
      </c>
      <c r="AF182" s="134" t="str">
        <f t="shared" si="51"/>
        <v/>
      </c>
      <c r="AG182" s="119" t="str">
        <f t="shared" si="52"/>
        <v/>
      </c>
      <c r="AH182" s="119" t="str">
        <f t="shared" si="53"/>
        <v/>
      </c>
      <c r="AI182" s="119">
        <f t="shared" si="54"/>
        <v>7230.83</v>
      </c>
      <c r="AJ182" s="135" t="str">
        <f t="shared" si="47"/>
        <v/>
      </c>
      <c r="AK182" s="82"/>
      <c r="AL182" s="82"/>
      <c r="AM182" s="82"/>
      <c r="AN182" s="82"/>
      <c r="AO182" s="82"/>
      <c r="AP182" s="82"/>
      <c r="AQ182" s="82"/>
      <c r="AR182" s="82"/>
      <c r="AS182" s="82"/>
      <c r="AT182" s="82"/>
    </row>
    <row r="183" spans="1:46" ht="12" customHeight="1" x14ac:dyDescent="0.25">
      <c r="A183" s="76"/>
      <c r="B183" s="152" t="s">
        <v>463</v>
      </c>
      <c r="C183" s="156" t="s">
        <v>464</v>
      </c>
      <c r="D183" s="154">
        <f t="shared" si="44"/>
        <v>1</v>
      </c>
      <c r="E183" s="155">
        <v>2745.61</v>
      </c>
      <c r="F183" s="111">
        <f t="shared" si="35"/>
        <v>2745.61</v>
      </c>
      <c r="G183" s="112"/>
      <c r="H183" s="128" t="s">
        <v>122</v>
      </c>
      <c r="I183" s="129" t="s">
        <v>122</v>
      </c>
      <c r="J183" s="82" t="str">
        <f t="shared" si="45"/>
        <v/>
      </c>
      <c r="K183" s="130"/>
      <c r="L183" s="116" t="str">
        <f t="shared" si="36"/>
        <v/>
      </c>
      <c r="M183" s="130"/>
      <c r="N183" s="116" t="str">
        <f t="shared" si="37"/>
        <v/>
      </c>
      <c r="O183" s="130"/>
      <c r="P183" s="116" t="str">
        <f t="shared" si="38"/>
        <v/>
      </c>
      <c r="Q183" s="130">
        <v>1</v>
      </c>
      <c r="R183" s="116">
        <f t="shared" si="39"/>
        <v>2745.61</v>
      </c>
      <c r="S183" s="130"/>
      <c r="T183" s="131" t="str">
        <f t="shared" si="40"/>
        <v/>
      </c>
      <c r="U183" s="130"/>
      <c r="V183" s="131" t="str">
        <f t="shared" si="41"/>
        <v/>
      </c>
      <c r="W183" s="130"/>
      <c r="X183" s="131" t="str">
        <f t="shared" si="40"/>
        <v/>
      </c>
      <c r="Y183" s="82"/>
      <c r="Z183" s="132" t="str">
        <f t="shared" si="55"/>
        <v/>
      </c>
      <c r="AA183" s="119" t="str">
        <f t="shared" si="48"/>
        <v/>
      </c>
      <c r="AB183" s="119" t="str">
        <f t="shared" si="49"/>
        <v/>
      </c>
      <c r="AC183" s="119" t="str">
        <f t="shared" si="50"/>
        <v/>
      </c>
      <c r="AD183" s="133" t="str">
        <f t="shared" si="56"/>
        <v/>
      </c>
      <c r="AE183" s="82" t="str">
        <f t="shared" si="46"/>
        <v/>
      </c>
      <c r="AF183" s="134" t="str">
        <f t="shared" si="51"/>
        <v/>
      </c>
      <c r="AG183" s="119" t="str">
        <f t="shared" si="52"/>
        <v/>
      </c>
      <c r="AH183" s="119" t="str">
        <f t="shared" si="53"/>
        <v/>
      </c>
      <c r="AI183" s="119">
        <f t="shared" si="54"/>
        <v>2745.61</v>
      </c>
      <c r="AJ183" s="135" t="str">
        <f t="shared" si="47"/>
        <v/>
      </c>
      <c r="AK183" s="82"/>
      <c r="AL183" s="82"/>
      <c r="AM183" s="82"/>
      <c r="AN183" s="82"/>
      <c r="AO183" s="82"/>
      <c r="AP183" s="82"/>
      <c r="AQ183" s="82"/>
      <c r="AR183" s="82"/>
      <c r="AS183" s="82"/>
      <c r="AT183" s="82"/>
    </row>
    <row r="184" spans="1:46" ht="12" customHeight="1" x14ac:dyDescent="0.25">
      <c r="A184" s="76"/>
      <c r="B184" s="152" t="s">
        <v>465</v>
      </c>
      <c r="C184" s="156" t="s">
        <v>452</v>
      </c>
      <c r="D184" s="154">
        <f t="shared" si="44"/>
        <v>1</v>
      </c>
      <c r="E184" s="155">
        <v>8313.02</v>
      </c>
      <c r="F184" s="111">
        <f t="shared" si="35"/>
        <v>8313.02</v>
      </c>
      <c r="G184" s="112"/>
      <c r="H184" s="128" t="s">
        <v>122</v>
      </c>
      <c r="I184" s="129" t="s">
        <v>122</v>
      </c>
      <c r="J184" s="82" t="str">
        <f t="shared" si="45"/>
        <v/>
      </c>
      <c r="K184" s="130"/>
      <c r="L184" s="116" t="str">
        <f t="shared" si="36"/>
        <v/>
      </c>
      <c r="M184" s="130"/>
      <c r="N184" s="116" t="str">
        <f t="shared" si="37"/>
        <v/>
      </c>
      <c r="O184" s="130">
        <v>1</v>
      </c>
      <c r="P184" s="116">
        <f t="shared" si="38"/>
        <v>8313.02</v>
      </c>
      <c r="Q184" s="130"/>
      <c r="R184" s="116" t="str">
        <f t="shared" si="39"/>
        <v/>
      </c>
      <c r="S184" s="130"/>
      <c r="T184" s="131" t="str">
        <f t="shared" si="40"/>
        <v/>
      </c>
      <c r="U184" s="130"/>
      <c r="V184" s="131" t="str">
        <f t="shared" si="41"/>
        <v/>
      </c>
      <c r="W184" s="130"/>
      <c r="X184" s="131" t="str">
        <f t="shared" si="40"/>
        <v/>
      </c>
      <c r="Y184" s="82"/>
      <c r="Z184" s="132" t="str">
        <f t="shared" si="55"/>
        <v/>
      </c>
      <c r="AA184" s="119" t="str">
        <f t="shared" si="48"/>
        <v/>
      </c>
      <c r="AB184" s="119" t="str">
        <f t="shared" si="49"/>
        <v/>
      </c>
      <c r="AC184" s="119" t="str">
        <f t="shared" si="50"/>
        <v/>
      </c>
      <c r="AD184" s="133" t="str">
        <f t="shared" si="56"/>
        <v/>
      </c>
      <c r="AE184" s="82" t="str">
        <f t="shared" si="46"/>
        <v/>
      </c>
      <c r="AF184" s="134" t="str">
        <f t="shared" si="51"/>
        <v/>
      </c>
      <c r="AG184" s="119" t="str">
        <f t="shared" si="52"/>
        <v/>
      </c>
      <c r="AH184" s="119">
        <f t="shared" si="53"/>
        <v>8313.02</v>
      </c>
      <c r="AI184" s="119" t="str">
        <f t="shared" si="54"/>
        <v/>
      </c>
      <c r="AJ184" s="135" t="str">
        <f t="shared" si="47"/>
        <v/>
      </c>
      <c r="AK184" s="82"/>
      <c r="AL184" s="82"/>
      <c r="AM184" s="82"/>
      <c r="AN184" s="82"/>
      <c r="AO184" s="82"/>
      <c r="AP184" s="82"/>
      <c r="AQ184" s="82"/>
      <c r="AR184" s="82"/>
      <c r="AS184" s="82"/>
      <c r="AT184" s="82"/>
    </row>
    <row r="185" spans="1:46" ht="12" customHeight="1" x14ac:dyDescent="0.25">
      <c r="A185" s="76"/>
      <c r="B185" s="152" t="s">
        <v>466</v>
      </c>
      <c r="C185" s="156" t="s">
        <v>464</v>
      </c>
      <c r="D185" s="154">
        <f t="shared" si="44"/>
        <v>1</v>
      </c>
      <c r="E185" s="155">
        <v>2935.61</v>
      </c>
      <c r="F185" s="111">
        <f t="shared" si="35"/>
        <v>2935.61</v>
      </c>
      <c r="G185" s="112"/>
      <c r="H185" s="128" t="s">
        <v>122</v>
      </c>
      <c r="I185" s="129" t="s">
        <v>122</v>
      </c>
      <c r="J185" s="82" t="str">
        <f t="shared" si="45"/>
        <v/>
      </c>
      <c r="K185" s="130"/>
      <c r="L185" s="116" t="str">
        <f t="shared" si="36"/>
        <v/>
      </c>
      <c r="M185" s="130"/>
      <c r="N185" s="116" t="str">
        <f t="shared" si="37"/>
        <v/>
      </c>
      <c r="O185" s="130">
        <v>1</v>
      </c>
      <c r="P185" s="116">
        <f t="shared" si="38"/>
        <v>2935.61</v>
      </c>
      <c r="Q185" s="130"/>
      <c r="R185" s="116" t="str">
        <f t="shared" si="39"/>
        <v/>
      </c>
      <c r="S185" s="130"/>
      <c r="T185" s="131" t="str">
        <f t="shared" si="40"/>
        <v/>
      </c>
      <c r="U185" s="130"/>
      <c r="V185" s="131" t="str">
        <f t="shared" si="41"/>
        <v/>
      </c>
      <c r="W185" s="130"/>
      <c r="X185" s="131" t="str">
        <f t="shared" si="40"/>
        <v/>
      </c>
      <c r="Y185" s="82"/>
      <c r="Z185" s="132" t="str">
        <f t="shared" si="55"/>
        <v/>
      </c>
      <c r="AA185" s="119" t="str">
        <f t="shared" si="48"/>
        <v/>
      </c>
      <c r="AB185" s="119" t="str">
        <f t="shared" si="49"/>
        <v/>
      </c>
      <c r="AC185" s="119" t="str">
        <f t="shared" si="50"/>
        <v/>
      </c>
      <c r="AD185" s="133" t="str">
        <f t="shared" si="56"/>
        <v/>
      </c>
      <c r="AE185" s="82" t="str">
        <f t="shared" si="46"/>
        <v/>
      </c>
      <c r="AF185" s="134" t="str">
        <f t="shared" si="51"/>
        <v/>
      </c>
      <c r="AG185" s="119" t="str">
        <f t="shared" si="52"/>
        <v/>
      </c>
      <c r="AH185" s="119">
        <f t="shared" si="53"/>
        <v>2935.61</v>
      </c>
      <c r="AI185" s="119" t="str">
        <f t="shared" si="54"/>
        <v/>
      </c>
      <c r="AJ185" s="135" t="str">
        <f t="shared" si="47"/>
        <v/>
      </c>
      <c r="AK185" s="82"/>
      <c r="AL185" s="82"/>
      <c r="AM185" s="82"/>
      <c r="AN185" s="82"/>
      <c r="AO185" s="82"/>
      <c r="AP185" s="82"/>
      <c r="AQ185" s="82"/>
      <c r="AR185" s="82"/>
      <c r="AS185" s="82"/>
      <c r="AT185" s="82"/>
    </row>
    <row r="186" spans="1:46" ht="12" customHeight="1" x14ac:dyDescent="0.25">
      <c r="A186" s="76"/>
      <c r="B186" s="152" t="s">
        <v>467</v>
      </c>
      <c r="C186" s="156" t="s">
        <v>452</v>
      </c>
      <c r="D186" s="154">
        <f t="shared" si="44"/>
        <v>1</v>
      </c>
      <c r="E186" s="155">
        <v>2477.7600000000002</v>
      </c>
      <c r="F186" s="111">
        <f t="shared" si="35"/>
        <v>2477.7600000000002</v>
      </c>
      <c r="G186" s="112"/>
      <c r="H186" s="128" t="s">
        <v>122</v>
      </c>
      <c r="I186" s="129" t="s">
        <v>122</v>
      </c>
      <c r="J186" s="82" t="str">
        <f t="shared" si="45"/>
        <v/>
      </c>
      <c r="K186" s="130"/>
      <c r="L186" s="116" t="str">
        <f t="shared" si="36"/>
        <v/>
      </c>
      <c r="M186" s="130"/>
      <c r="N186" s="116" t="str">
        <f t="shared" si="37"/>
        <v/>
      </c>
      <c r="O186" s="130"/>
      <c r="P186" s="116" t="str">
        <f t="shared" si="38"/>
        <v/>
      </c>
      <c r="Q186" s="130">
        <v>1</v>
      </c>
      <c r="R186" s="116">
        <f t="shared" si="39"/>
        <v>2477.7600000000002</v>
      </c>
      <c r="S186" s="130"/>
      <c r="T186" s="131" t="str">
        <f t="shared" si="40"/>
        <v/>
      </c>
      <c r="U186" s="130"/>
      <c r="V186" s="131" t="str">
        <f t="shared" si="41"/>
        <v/>
      </c>
      <c r="W186" s="130"/>
      <c r="X186" s="131" t="str">
        <f t="shared" si="40"/>
        <v/>
      </c>
      <c r="Y186" s="82"/>
      <c r="Z186" s="132" t="str">
        <f t="shared" si="55"/>
        <v/>
      </c>
      <c r="AA186" s="119" t="str">
        <f t="shared" si="48"/>
        <v/>
      </c>
      <c r="AB186" s="119" t="str">
        <f t="shared" si="49"/>
        <v/>
      </c>
      <c r="AC186" s="119" t="str">
        <f t="shared" si="50"/>
        <v/>
      </c>
      <c r="AD186" s="133" t="str">
        <f t="shared" si="56"/>
        <v/>
      </c>
      <c r="AE186" s="82" t="str">
        <f t="shared" si="46"/>
        <v/>
      </c>
      <c r="AF186" s="134" t="str">
        <f t="shared" si="51"/>
        <v/>
      </c>
      <c r="AG186" s="119" t="str">
        <f t="shared" si="52"/>
        <v/>
      </c>
      <c r="AH186" s="119" t="str">
        <f t="shared" si="53"/>
        <v/>
      </c>
      <c r="AI186" s="119">
        <f t="shared" si="54"/>
        <v>2477.7600000000002</v>
      </c>
      <c r="AJ186" s="135" t="str">
        <f t="shared" si="47"/>
        <v/>
      </c>
      <c r="AK186" s="82"/>
      <c r="AL186" s="82"/>
      <c r="AM186" s="82"/>
      <c r="AN186" s="82"/>
      <c r="AO186" s="82"/>
      <c r="AP186" s="82"/>
      <c r="AQ186" s="82"/>
      <c r="AR186" s="82"/>
      <c r="AS186" s="82"/>
      <c r="AT186" s="82"/>
    </row>
    <row r="187" spans="1:46" ht="12" customHeight="1" x14ac:dyDescent="0.25">
      <c r="A187" s="76"/>
      <c r="B187" s="152" t="s">
        <v>468</v>
      </c>
      <c r="C187" s="153" t="s">
        <v>469</v>
      </c>
      <c r="D187" s="154">
        <f t="shared" si="44"/>
        <v>1</v>
      </c>
      <c r="E187" s="155">
        <v>5541.59</v>
      </c>
      <c r="F187" s="111">
        <f t="shared" si="35"/>
        <v>5541.59</v>
      </c>
      <c r="G187" s="112"/>
      <c r="H187" s="128" t="s">
        <v>122</v>
      </c>
      <c r="I187" s="129"/>
      <c r="J187" s="82" t="str">
        <f t="shared" si="45"/>
        <v/>
      </c>
      <c r="K187" s="130"/>
      <c r="L187" s="116" t="str">
        <f t="shared" si="36"/>
        <v/>
      </c>
      <c r="M187" s="130"/>
      <c r="N187" s="116" t="str">
        <f t="shared" si="37"/>
        <v/>
      </c>
      <c r="O187" s="130"/>
      <c r="P187" s="116" t="str">
        <f t="shared" si="38"/>
        <v/>
      </c>
      <c r="Q187" s="130"/>
      <c r="R187" s="116" t="str">
        <f t="shared" si="39"/>
        <v/>
      </c>
      <c r="S187" s="130"/>
      <c r="T187" s="131" t="str">
        <f t="shared" si="40"/>
        <v/>
      </c>
      <c r="U187" s="130">
        <v>1</v>
      </c>
      <c r="V187" s="131">
        <f t="shared" si="41"/>
        <v>5541.59</v>
      </c>
      <c r="W187" s="130"/>
      <c r="X187" s="131" t="str">
        <f t="shared" si="40"/>
        <v/>
      </c>
      <c r="Y187" s="82"/>
      <c r="Z187" s="132" t="str">
        <f t="shared" si="55"/>
        <v/>
      </c>
      <c r="AA187" s="119">
        <f t="shared" si="48"/>
        <v>885.34040039457909</v>
      </c>
      <c r="AB187" s="119">
        <f t="shared" si="49"/>
        <v>2706.2852784293887</v>
      </c>
      <c r="AC187" s="119">
        <f t="shared" si="50"/>
        <v>1949.9643211760326</v>
      </c>
      <c r="AD187" s="133" t="str">
        <f t="shared" si="56"/>
        <v/>
      </c>
      <c r="AE187" s="82" t="str">
        <f t="shared" si="46"/>
        <v/>
      </c>
      <c r="AF187" s="134" t="str">
        <f t="shared" si="51"/>
        <v/>
      </c>
      <c r="AG187" s="119">
        <f t="shared" si="52"/>
        <v>885.34040039457909</v>
      </c>
      <c r="AH187" s="119">
        <f t="shared" si="53"/>
        <v>2706.2852784293887</v>
      </c>
      <c r="AI187" s="119">
        <f t="shared" si="54"/>
        <v>1949.9643211760326</v>
      </c>
      <c r="AJ187" s="135" t="str">
        <f t="shared" si="47"/>
        <v/>
      </c>
      <c r="AK187" s="82"/>
      <c r="AL187" s="82"/>
      <c r="AM187" s="82"/>
      <c r="AN187" s="82"/>
      <c r="AO187" s="82"/>
      <c r="AP187" s="82"/>
      <c r="AQ187" s="82"/>
      <c r="AR187" s="82"/>
      <c r="AS187" s="82"/>
      <c r="AT187" s="82"/>
    </row>
    <row r="188" spans="1:46" ht="12" customHeight="1" x14ac:dyDescent="0.25">
      <c r="A188" s="76"/>
      <c r="B188" s="152" t="s">
        <v>470</v>
      </c>
      <c r="C188" s="153" t="s">
        <v>471</v>
      </c>
      <c r="D188" s="154">
        <f t="shared" si="44"/>
        <v>1</v>
      </c>
      <c r="E188" s="155">
        <v>4661.01</v>
      </c>
      <c r="F188" s="111">
        <f t="shared" si="35"/>
        <v>4661.01</v>
      </c>
      <c r="G188" s="112"/>
      <c r="H188" s="128" t="s">
        <v>122</v>
      </c>
      <c r="I188" s="129" t="s">
        <v>122</v>
      </c>
      <c r="J188" s="82" t="str">
        <f t="shared" si="45"/>
        <v/>
      </c>
      <c r="K188" s="130"/>
      <c r="L188" s="116" t="str">
        <f t="shared" si="36"/>
        <v/>
      </c>
      <c r="M188" s="130"/>
      <c r="N188" s="116" t="str">
        <f t="shared" si="37"/>
        <v/>
      </c>
      <c r="O188" s="130"/>
      <c r="P188" s="116" t="str">
        <f t="shared" si="38"/>
        <v/>
      </c>
      <c r="Q188" s="130"/>
      <c r="R188" s="116" t="str">
        <f t="shared" si="39"/>
        <v/>
      </c>
      <c r="S188" s="130">
        <v>1</v>
      </c>
      <c r="T188" s="131">
        <f t="shared" si="40"/>
        <v>4661.01</v>
      </c>
      <c r="U188" s="130"/>
      <c r="V188" s="131" t="str">
        <f t="shared" si="41"/>
        <v/>
      </c>
      <c r="W188" s="130"/>
      <c r="X188" s="131" t="str">
        <f t="shared" si="40"/>
        <v/>
      </c>
      <c r="Y188" s="82"/>
      <c r="Z188" s="132">
        <f t="shared" si="55"/>
        <v>815.56949311183428</v>
      </c>
      <c r="AA188" s="119">
        <f t="shared" si="48"/>
        <v>614.35866566489074</v>
      </c>
      <c r="AB188" s="119">
        <f t="shared" si="49"/>
        <v>1877.9554302767781</v>
      </c>
      <c r="AC188" s="119">
        <f t="shared" si="50"/>
        <v>1353.1264109464976</v>
      </c>
      <c r="AD188" s="133">
        <f t="shared" si="56"/>
        <v>0</v>
      </c>
      <c r="AE188" s="82" t="str">
        <f t="shared" si="46"/>
        <v/>
      </c>
      <c r="AF188" s="134">
        <f t="shared" si="51"/>
        <v>815.56949311183428</v>
      </c>
      <c r="AG188" s="119">
        <f t="shared" si="52"/>
        <v>614.35866566489074</v>
      </c>
      <c r="AH188" s="119">
        <f t="shared" si="53"/>
        <v>1877.9554302767781</v>
      </c>
      <c r="AI188" s="119">
        <f t="shared" si="54"/>
        <v>1353.1264109464976</v>
      </c>
      <c r="AJ188" s="135" t="str">
        <f t="shared" si="47"/>
        <v/>
      </c>
      <c r="AK188" s="82"/>
      <c r="AL188" s="82"/>
      <c r="AM188" s="82"/>
      <c r="AN188" s="82"/>
      <c r="AO188" s="82"/>
      <c r="AP188" s="82"/>
      <c r="AQ188" s="82"/>
      <c r="AR188" s="82"/>
      <c r="AS188" s="82"/>
      <c r="AT188" s="82"/>
    </row>
    <row r="189" spans="1:46" ht="12" customHeight="1" x14ac:dyDescent="0.25">
      <c r="A189" s="76"/>
      <c r="B189" s="152" t="s">
        <v>472</v>
      </c>
      <c r="C189" s="153" t="s">
        <v>473</v>
      </c>
      <c r="D189" s="154">
        <f t="shared" si="44"/>
        <v>1</v>
      </c>
      <c r="E189" s="155">
        <v>449.04</v>
      </c>
      <c r="F189" s="111">
        <f t="shared" si="35"/>
        <v>449.04</v>
      </c>
      <c r="G189" s="112"/>
      <c r="H189" s="128" t="s">
        <v>122</v>
      </c>
      <c r="I189" s="129" t="s">
        <v>122</v>
      </c>
      <c r="J189" s="82" t="str">
        <f t="shared" si="45"/>
        <v/>
      </c>
      <c r="K189" s="130"/>
      <c r="L189" s="116" t="str">
        <f t="shared" si="36"/>
        <v/>
      </c>
      <c r="M189" s="130"/>
      <c r="N189" s="116" t="str">
        <f t="shared" si="37"/>
        <v/>
      </c>
      <c r="O189" s="130"/>
      <c r="P189" s="116" t="str">
        <f t="shared" si="38"/>
        <v/>
      </c>
      <c r="Q189" s="130"/>
      <c r="R189" s="116" t="str">
        <f t="shared" si="39"/>
        <v/>
      </c>
      <c r="S189" s="130">
        <v>1</v>
      </c>
      <c r="T189" s="131">
        <f t="shared" si="40"/>
        <v>449.04</v>
      </c>
      <c r="U189" s="130"/>
      <c r="V189" s="131" t="str">
        <f t="shared" si="41"/>
        <v/>
      </c>
      <c r="W189" s="130"/>
      <c r="X189" s="131" t="str">
        <f t="shared" si="40"/>
        <v/>
      </c>
      <c r="Y189" s="82"/>
      <c r="Z189" s="132">
        <f t="shared" si="55"/>
        <v>78.571666910591929</v>
      </c>
      <c r="AA189" s="119">
        <f t="shared" si="48"/>
        <v>59.187089328313505</v>
      </c>
      <c r="AB189" s="119">
        <f t="shared" si="49"/>
        <v>180.92153984039604</v>
      </c>
      <c r="AC189" s="119">
        <f t="shared" si="50"/>
        <v>130.35970392069856</v>
      </c>
      <c r="AD189" s="133">
        <f t="shared" si="56"/>
        <v>0</v>
      </c>
      <c r="AE189" s="82" t="str">
        <f t="shared" si="46"/>
        <v/>
      </c>
      <c r="AF189" s="134">
        <f t="shared" si="51"/>
        <v>78.571666910591929</v>
      </c>
      <c r="AG189" s="119">
        <f t="shared" si="52"/>
        <v>59.187089328313505</v>
      </c>
      <c r="AH189" s="119">
        <f t="shared" si="53"/>
        <v>180.92153984039604</v>
      </c>
      <c r="AI189" s="119">
        <f t="shared" si="54"/>
        <v>130.35970392069856</v>
      </c>
      <c r="AJ189" s="135" t="str">
        <f t="shared" si="47"/>
        <v/>
      </c>
      <c r="AK189" s="82"/>
      <c r="AL189" s="82"/>
      <c r="AM189" s="82"/>
      <c r="AN189" s="82"/>
      <c r="AO189" s="82"/>
      <c r="AP189" s="82"/>
      <c r="AQ189" s="82"/>
      <c r="AR189" s="82"/>
      <c r="AS189" s="82"/>
      <c r="AT189" s="82"/>
    </row>
    <row r="190" spans="1:46" ht="12" customHeight="1" x14ac:dyDescent="0.25">
      <c r="A190" s="76"/>
      <c r="B190" s="152" t="s">
        <v>474</v>
      </c>
      <c r="C190" s="153" t="s">
        <v>475</v>
      </c>
      <c r="D190" s="154">
        <f t="shared" si="44"/>
        <v>1</v>
      </c>
      <c r="E190" s="155">
        <v>4217.97</v>
      </c>
      <c r="F190" s="111">
        <f t="shared" si="35"/>
        <v>4217.97</v>
      </c>
      <c r="G190" s="112"/>
      <c r="H190" s="128" t="s">
        <v>122</v>
      </c>
      <c r="I190" s="129" t="s">
        <v>122</v>
      </c>
      <c r="J190" s="82" t="str">
        <f t="shared" si="45"/>
        <v/>
      </c>
      <c r="K190" s="130"/>
      <c r="L190" s="116" t="str">
        <f t="shared" si="36"/>
        <v/>
      </c>
      <c r="M190" s="130"/>
      <c r="N190" s="116" t="str">
        <f t="shared" si="37"/>
        <v/>
      </c>
      <c r="O190" s="130"/>
      <c r="P190" s="116" t="str">
        <f t="shared" si="38"/>
        <v/>
      </c>
      <c r="Q190" s="130"/>
      <c r="R190" s="116" t="str">
        <f t="shared" si="39"/>
        <v/>
      </c>
      <c r="S190" s="130">
        <v>1</v>
      </c>
      <c r="T190" s="131">
        <f t="shared" si="40"/>
        <v>4217.97</v>
      </c>
      <c r="U190" s="130"/>
      <c r="V190" s="131" t="str">
        <f t="shared" si="41"/>
        <v/>
      </c>
      <c r="W190" s="130"/>
      <c r="X190" s="131" t="str">
        <f t="shared" si="40"/>
        <v/>
      </c>
      <c r="Y190" s="82"/>
      <c r="Z190" s="132">
        <f t="shared" si="55"/>
        <v>738.04768813216958</v>
      </c>
      <c r="AA190" s="119">
        <f t="shared" si="48"/>
        <v>555.96242467073432</v>
      </c>
      <c r="AB190" s="119">
        <f t="shared" si="49"/>
        <v>1699.4513348490009</v>
      </c>
      <c r="AC190" s="119">
        <f t="shared" si="50"/>
        <v>1224.5085523480959</v>
      </c>
      <c r="AD190" s="133">
        <f t="shared" si="56"/>
        <v>0</v>
      </c>
      <c r="AE190" s="82" t="str">
        <f t="shared" si="46"/>
        <v/>
      </c>
      <c r="AF190" s="134">
        <f t="shared" si="51"/>
        <v>738.04768813216958</v>
      </c>
      <c r="AG190" s="119">
        <f t="shared" si="52"/>
        <v>555.96242467073432</v>
      </c>
      <c r="AH190" s="119">
        <f t="shared" si="53"/>
        <v>1699.4513348490009</v>
      </c>
      <c r="AI190" s="119">
        <f t="shared" si="54"/>
        <v>1224.5085523480959</v>
      </c>
      <c r="AJ190" s="135" t="str">
        <f t="shared" si="47"/>
        <v/>
      </c>
      <c r="AK190" s="82"/>
      <c r="AL190" s="82"/>
      <c r="AM190" s="82"/>
      <c r="AN190" s="82"/>
      <c r="AO190" s="82"/>
      <c r="AP190" s="82"/>
      <c r="AQ190" s="82"/>
      <c r="AR190" s="82"/>
      <c r="AS190" s="82"/>
      <c r="AT190" s="82"/>
    </row>
    <row r="191" spans="1:46" ht="12" customHeight="1" x14ac:dyDescent="0.25">
      <c r="A191" s="76"/>
      <c r="B191" s="152" t="s">
        <v>476</v>
      </c>
      <c r="C191" s="153" t="s">
        <v>477</v>
      </c>
      <c r="D191" s="154">
        <f t="shared" si="44"/>
        <v>1</v>
      </c>
      <c r="E191" s="155">
        <v>18669.689999999999</v>
      </c>
      <c r="F191" s="111">
        <f t="shared" si="35"/>
        <v>18669.689999999999</v>
      </c>
      <c r="G191" s="112"/>
      <c r="H191" s="128" t="s">
        <v>122</v>
      </c>
      <c r="I191" s="129" t="s">
        <v>122</v>
      </c>
      <c r="J191" s="82" t="str">
        <f t="shared" si="45"/>
        <v/>
      </c>
      <c r="K191" s="130"/>
      <c r="L191" s="116" t="str">
        <f t="shared" si="36"/>
        <v/>
      </c>
      <c r="M191" s="130"/>
      <c r="N191" s="116" t="str">
        <f t="shared" si="37"/>
        <v/>
      </c>
      <c r="O191" s="130"/>
      <c r="P191" s="116" t="str">
        <f t="shared" si="38"/>
        <v/>
      </c>
      <c r="Q191" s="130"/>
      <c r="R191" s="116" t="str">
        <f t="shared" si="39"/>
        <v/>
      </c>
      <c r="S191" s="130">
        <v>1</v>
      </c>
      <c r="T191" s="131">
        <f t="shared" si="40"/>
        <v>18669.689999999999</v>
      </c>
      <c r="U191" s="130"/>
      <c r="V191" s="131" t="str">
        <f t="shared" si="41"/>
        <v/>
      </c>
      <c r="W191" s="130"/>
      <c r="X191" s="131" t="str">
        <f t="shared" si="40"/>
        <v/>
      </c>
      <c r="Y191" s="82"/>
      <c r="Z191" s="132">
        <f t="shared" si="55"/>
        <v>3266.7661322020504</v>
      </c>
      <c r="AA191" s="119">
        <f t="shared" si="48"/>
        <v>2460.815539288084</v>
      </c>
      <c r="AB191" s="119">
        <f t="shared" si="49"/>
        <v>7522.1562959710564</v>
      </c>
      <c r="AC191" s="119">
        <f t="shared" si="50"/>
        <v>5419.9520325388085</v>
      </c>
      <c r="AD191" s="133">
        <f t="shared" si="56"/>
        <v>0</v>
      </c>
      <c r="AE191" s="82" t="str">
        <f t="shared" si="46"/>
        <v/>
      </c>
      <c r="AF191" s="134">
        <f t="shared" si="51"/>
        <v>3266.7661322020504</v>
      </c>
      <c r="AG191" s="119">
        <f t="shared" si="52"/>
        <v>2460.815539288084</v>
      </c>
      <c r="AH191" s="119">
        <f t="shared" si="53"/>
        <v>7522.1562959710564</v>
      </c>
      <c r="AI191" s="119">
        <f t="shared" si="54"/>
        <v>5419.9520325388085</v>
      </c>
      <c r="AJ191" s="135" t="str">
        <f t="shared" si="47"/>
        <v/>
      </c>
      <c r="AK191" s="82"/>
      <c r="AL191" s="82"/>
      <c r="AM191" s="82"/>
      <c r="AN191" s="82"/>
      <c r="AO191" s="82"/>
      <c r="AP191" s="82"/>
      <c r="AQ191" s="82"/>
      <c r="AR191" s="82"/>
      <c r="AS191" s="82"/>
      <c r="AT191" s="82"/>
    </row>
    <row r="192" spans="1:46" ht="12" customHeight="1" x14ac:dyDescent="0.25">
      <c r="A192" s="76"/>
      <c r="B192" s="152" t="s">
        <v>478</v>
      </c>
      <c r="C192" s="153" t="s">
        <v>479</v>
      </c>
      <c r="D192" s="154">
        <f t="shared" si="44"/>
        <v>1</v>
      </c>
      <c r="E192" s="155">
        <v>16463.22</v>
      </c>
      <c r="F192" s="111">
        <f t="shared" si="35"/>
        <v>16463.22</v>
      </c>
      <c r="G192" s="112"/>
      <c r="H192" s="128" t="s">
        <v>122</v>
      </c>
      <c r="I192" s="129" t="s">
        <v>122</v>
      </c>
      <c r="J192" s="82" t="str">
        <f t="shared" si="45"/>
        <v/>
      </c>
      <c r="K192" s="130"/>
      <c r="L192" s="116" t="str">
        <f t="shared" si="36"/>
        <v/>
      </c>
      <c r="M192" s="130"/>
      <c r="N192" s="116" t="str">
        <f t="shared" si="37"/>
        <v/>
      </c>
      <c r="O192" s="130"/>
      <c r="P192" s="116" t="str">
        <f t="shared" si="38"/>
        <v/>
      </c>
      <c r="Q192" s="130"/>
      <c r="R192" s="116" t="str">
        <f t="shared" si="39"/>
        <v/>
      </c>
      <c r="S192" s="130">
        <v>1</v>
      </c>
      <c r="T192" s="131">
        <f t="shared" si="40"/>
        <v>16463.22</v>
      </c>
      <c r="U192" s="130"/>
      <c r="V192" s="131" t="str">
        <f t="shared" si="41"/>
        <v/>
      </c>
      <c r="W192" s="130"/>
      <c r="X192" s="131" t="str">
        <f t="shared" si="40"/>
        <v/>
      </c>
      <c r="Y192" s="82"/>
      <c r="Z192" s="132">
        <f t="shared" si="55"/>
        <v>2880.6846564132265</v>
      </c>
      <c r="AA192" s="119">
        <f t="shared" si="48"/>
        <v>2169.9850186435006</v>
      </c>
      <c r="AB192" s="119">
        <f t="shared" si="49"/>
        <v>6633.1532004525325</v>
      </c>
      <c r="AC192" s="119">
        <f t="shared" si="50"/>
        <v>4779.3971244907425</v>
      </c>
      <c r="AD192" s="133">
        <f t="shared" si="56"/>
        <v>0</v>
      </c>
      <c r="AE192" s="82" t="str">
        <f t="shared" si="46"/>
        <v/>
      </c>
      <c r="AF192" s="134">
        <f t="shared" si="51"/>
        <v>2880.6846564132265</v>
      </c>
      <c r="AG192" s="119">
        <f t="shared" si="52"/>
        <v>2169.9850186435006</v>
      </c>
      <c r="AH192" s="119">
        <f t="shared" si="53"/>
        <v>6633.1532004525325</v>
      </c>
      <c r="AI192" s="119">
        <f t="shared" si="54"/>
        <v>4779.3971244907425</v>
      </c>
      <c r="AJ192" s="135" t="str">
        <f t="shared" si="47"/>
        <v/>
      </c>
      <c r="AK192" s="82"/>
      <c r="AL192" s="82"/>
      <c r="AM192" s="82"/>
      <c r="AN192" s="82"/>
      <c r="AO192" s="82"/>
      <c r="AP192" s="82"/>
      <c r="AQ192" s="82"/>
      <c r="AR192" s="82"/>
      <c r="AS192" s="82"/>
      <c r="AT192" s="82"/>
    </row>
    <row r="193" spans="1:46" ht="12" customHeight="1" x14ac:dyDescent="0.25">
      <c r="A193" s="76"/>
      <c r="B193" s="152" t="s">
        <v>480</v>
      </c>
      <c r="C193" s="153" t="s">
        <v>481</v>
      </c>
      <c r="D193" s="154">
        <f t="shared" si="44"/>
        <v>1</v>
      </c>
      <c r="E193" s="155">
        <v>3634.74</v>
      </c>
      <c r="F193" s="111">
        <f t="shared" si="35"/>
        <v>3634.74</v>
      </c>
      <c r="G193" s="112"/>
      <c r="H193" s="128" t="s">
        <v>122</v>
      </c>
      <c r="I193" s="129" t="s">
        <v>122</v>
      </c>
      <c r="J193" s="82" t="str">
        <f t="shared" si="45"/>
        <v/>
      </c>
      <c r="K193" s="130"/>
      <c r="L193" s="116" t="str">
        <f t="shared" si="36"/>
        <v/>
      </c>
      <c r="M193" s="130"/>
      <c r="N193" s="116" t="str">
        <f t="shared" si="37"/>
        <v/>
      </c>
      <c r="O193" s="130"/>
      <c r="P193" s="116" t="str">
        <f t="shared" si="38"/>
        <v/>
      </c>
      <c r="Q193" s="130"/>
      <c r="R193" s="116" t="str">
        <f t="shared" si="39"/>
        <v/>
      </c>
      <c r="S193" s="130">
        <v>1</v>
      </c>
      <c r="T193" s="131">
        <f t="shared" si="40"/>
        <v>3634.74</v>
      </c>
      <c r="U193" s="130"/>
      <c r="V193" s="131" t="str">
        <f t="shared" si="41"/>
        <v/>
      </c>
      <c r="W193" s="130"/>
      <c r="X193" s="131" t="str">
        <f t="shared" si="40"/>
        <v/>
      </c>
      <c r="Y193" s="82"/>
      <c r="Z193" s="132">
        <f t="shared" si="55"/>
        <v>635.99585913639066</v>
      </c>
      <c r="AA193" s="119">
        <f t="shared" si="48"/>
        <v>479.08801234899835</v>
      </c>
      <c r="AB193" s="119">
        <f t="shared" si="49"/>
        <v>1464.4636507203836</v>
      </c>
      <c r="AC193" s="119">
        <f t="shared" si="50"/>
        <v>1055.1924777942274</v>
      </c>
      <c r="AD193" s="133">
        <f t="shared" si="56"/>
        <v>0</v>
      </c>
      <c r="AE193" s="82" t="str">
        <f t="shared" si="46"/>
        <v/>
      </c>
      <c r="AF193" s="134">
        <f t="shared" si="51"/>
        <v>635.99585913639066</v>
      </c>
      <c r="AG193" s="119">
        <f t="shared" si="52"/>
        <v>479.08801234899835</v>
      </c>
      <c r="AH193" s="119">
        <f t="shared" si="53"/>
        <v>1464.4636507203836</v>
      </c>
      <c r="AI193" s="119">
        <f t="shared" si="54"/>
        <v>1055.1924777942274</v>
      </c>
      <c r="AJ193" s="135" t="str">
        <f t="shared" si="47"/>
        <v/>
      </c>
      <c r="AK193" s="82"/>
      <c r="AL193" s="82"/>
      <c r="AM193" s="82"/>
      <c r="AN193" s="82"/>
      <c r="AO193" s="82"/>
      <c r="AP193" s="82"/>
      <c r="AQ193" s="82"/>
      <c r="AR193" s="82"/>
      <c r="AS193" s="82"/>
      <c r="AT193" s="82"/>
    </row>
    <row r="194" spans="1:46" ht="12" customHeight="1" x14ac:dyDescent="0.25">
      <c r="A194" s="76"/>
      <c r="B194" s="152" t="s">
        <v>482</v>
      </c>
      <c r="C194" s="153" t="s">
        <v>483</v>
      </c>
      <c r="D194" s="154">
        <f t="shared" si="44"/>
        <v>1</v>
      </c>
      <c r="E194" s="155">
        <v>8111.23</v>
      </c>
      <c r="F194" s="111">
        <f t="shared" si="35"/>
        <v>8111.23</v>
      </c>
      <c r="G194" s="112"/>
      <c r="H194" s="128" t="s">
        <v>122</v>
      </c>
      <c r="I194" s="129" t="s">
        <v>122</v>
      </c>
      <c r="J194" s="82" t="str">
        <f t="shared" si="45"/>
        <v/>
      </c>
      <c r="K194" s="130"/>
      <c r="L194" s="116" t="str">
        <f t="shared" si="36"/>
        <v/>
      </c>
      <c r="M194" s="130"/>
      <c r="N194" s="116" t="str">
        <f t="shared" si="37"/>
        <v/>
      </c>
      <c r="O194" s="130"/>
      <c r="P194" s="116" t="str">
        <f t="shared" si="38"/>
        <v/>
      </c>
      <c r="Q194" s="130"/>
      <c r="R194" s="116" t="str">
        <f t="shared" si="39"/>
        <v/>
      </c>
      <c r="S194" s="130">
        <v>1</v>
      </c>
      <c r="T194" s="131">
        <f t="shared" si="40"/>
        <v>8111.23</v>
      </c>
      <c r="U194" s="130"/>
      <c r="V194" s="131" t="str">
        <f t="shared" si="41"/>
        <v/>
      </c>
      <c r="W194" s="130"/>
      <c r="X194" s="131" t="str">
        <f t="shared" si="40"/>
        <v/>
      </c>
      <c r="Y194" s="82"/>
      <c r="Z194" s="132">
        <f t="shared" si="55"/>
        <v>1419.2785983324436</v>
      </c>
      <c r="AA194" s="119">
        <f t="shared" si="48"/>
        <v>1069.125455577446</v>
      </c>
      <c r="AB194" s="119">
        <f t="shared" si="49"/>
        <v>3268.0746071610893</v>
      </c>
      <c r="AC194" s="119">
        <f t="shared" si="50"/>
        <v>2354.7513389290211</v>
      </c>
      <c r="AD194" s="133">
        <f t="shared" si="56"/>
        <v>0</v>
      </c>
      <c r="AE194" s="82" t="str">
        <f t="shared" si="46"/>
        <v/>
      </c>
      <c r="AF194" s="134">
        <f t="shared" si="51"/>
        <v>1419.2785983324436</v>
      </c>
      <c r="AG194" s="119">
        <f t="shared" si="52"/>
        <v>1069.125455577446</v>
      </c>
      <c r="AH194" s="119">
        <f t="shared" si="53"/>
        <v>3268.0746071610893</v>
      </c>
      <c r="AI194" s="119">
        <f t="shared" si="54"/>
        <v>2354.7513389290211</v>
      </c>
      <c r="AJ194" s="135" t="str">
        <f t="shared" si="47"/>
        <v/>
      </c>
      <c r="AK194" s="82"/>
      <c r="AL194" s="82"/>
      <c r="AM194" s="82"/>
      <c r="AN194" s="82"/>
      <c r="AO194" s="82"/>
      <c r="AP194" s="82"/>
      <c r="AQ194" s="82"/>
      <c r="AR194" s="82"/>
      <c r="AS194" s="82"/>
      <c r="AT194" s="82"/>
    </row>
    <row r="195" spans="1:46" ht="12" customHeight="1" x14ac:dyDescent="0.25">
      <c r="A195" s="76"/>
      <c r="B195" s="152" t="s">
        <v>484</v>
      </c>
      <c r="C195" s="153" t="s">
        <v>485</v>
      </c>
      <c r="D195" s="154">
        <f t="shared" si="44"/>
        <v>2</v>
      </c>
      <c r="E195" s="155">
        <v>2764.55</v>
      </c>
      <c r="F195" s="111">
        <f t="shared" si="35"/>
        <v>5529.1</v>
      </c>
      <c r="G195" s="112"/>
      <c r="H195" s="128" t="s">
        <v>122</v>
      </c>
      <c r="I195" s="129"/>
      <c r="J195" s="82" t="str">
        <f t="shared" si="45"/>
        <v/>
      </c>
      <c r="K195" s="130"/>
      <c r="L195" s="116" t="str">
        <f t="shared" si="36"/>
        <v/>
      </c>
      <c r="M195" s="130"/>
      <c r="N195" s="116" t="str">
        <f t="shared" si="37"/>
        <v/>
      </c>
      <c r="O195" s="130">
        <v>1</v>
      </c>
      <c r="P195" s="116">
        <f t="shared" si="38"/>
        <v>2764.55</v>
      </c>
      <c r="Q195" s="130">
        <v>1</v>
      </c>
      <c r="R195" s="116">
        <f t="shared" si="39"/>
        <v>2764.55</v>
      </c>
      <c r="S195" s="130"/>
      <c r="T195" s="131" t="str">
        <f t="shared" si="40"/>
        <v/>
      </c>
      <c r="U195" s="130"/>
      <c r="V195" s="131" t="str">
        <f t="shared" si="41"/>
        <v/>
      </c>
      <c r="W195" s="130"/>
      <c r="X195" s="131" t="str">
        <f t="shared" si="40"/>
        <v/>
      </c>
      <c r="Y195" s="82"/>
      <c r="Z195" s="132" t="str">
        <f t="shared" si="55"/>
        <v/>
      </c>
      <c r="AA195" s="119" t="str">
        <f t="shared" si="48"/>
        <v/>
      </c>
      <c r="AB195" s="119" t="str">
        <f t="shared" si="49"/>
        <v/>
      </c>
      <c r="AC195" s="119" t="str">
        <f t="shared" si="50"/>
        <v/>
      </c>
      <c r="AD195" s="133" t="str">
        <f t="shared" si="56"/>
        <v/>
      </c>
      <c r="AE195" s="82" t="str">
        <f t="shared" si="46"/>
        <v/>
      </c>
      <c r="AF195" s="134" t="str">
        <f t="shared" si="51"/>
        <v/>
      </c>
      <c r="AG195" s="119" t="str">
        <f t="shared" si="52"/>
        <v/>
      </c>
      <c r="AH195" s="119">
        <f t="shared" si="53"/>
        <v>2764.55</v>
      </c>
      <c r="AI195" s="119">
        <f t="shared" si="54"/>
        <v>2764.55</v>
      </c>
      <c r="AJ195" s="135" t="str">
        <f t="shared" si="47"/>
        <v/>
      </c>
      <c r="AK195" s="82"/>
      <c r="AL195" s="82"/>
      <c r="AM195" s="82"/>
      <c r="AN195" s="82"/>
      <c r="AO195" s="82"/>
      <c r="AP195" s="82"/>
      <c r="AQ195" s="82"/>
      <c r="AR195" s="82"/>
      <c r="AS195" s="82"/>
      <c r="AT195" s="82"/>
    </row>
    <row r="196" spans="1:46" ht="12" customHeight="1" x14ac:dyDescent="0.25">
      <c r="A196" s="76"/>
      <c r="B196" s="152" t="s">
        <v>486</v>
      </c>
      <c r="C196" s="153" t="s">
        <v>487</v>
      </c>
      <c r="D196" s="154">
        <f t="shared" si="44"/>
        <v>1</v>
      </c>
      <c r="E196" s="155">
        <v>4290.4799999999996</v>
      </c>
      <c r="F196" s="111">
        <f t="shared" si="35"/>
        <v>4290.4799999999996</v>
      </c>
      <c r="G196" s="112"/>
      <c r="H196" s="128" t="s">
        <v>122</v>
      </c>
      <c r="I196" s="129"/>
      <c r="J196" s="82" t="str">
        <f t="shared" si="45"/>
        <v/>
      </c>
      <c r="K196" s="130"/>
      <c r="L196" s="116" t="str">
        <f t="shared" si="36"/>
        <v/>
      </c>
      <c r="M196" s="130"/>
      <c r="N196" s="116" t="str">
        <f t="shared" si="37"/>
        <v/>
      </c>
      <c r="O196" s="130">
        <v>1</v>
      </c>
      <c r="P196" s="116">
        <f t="shared" si="38"/>
        <v>4290.4799999999996</v>
      </c>
      <c r="Q196" s="130"/>
      <c r="R196" s="116" t="str">
        <f t="shared" si="39"/>
        <v/>
      </c>
      <c r="S196" s="130"/>
      <c r="T196" s="131" t="str">
        <f t="shared" si="40"/>
        <v/>
      </c>
      <c r="U196" s="130"/>
      <c r="V196" s="131" t="str">
        <f t="shared" si="41"/>
        <v/>
      </c>
      <c r="W196" s="130"/>
      <c r="X196" s="131" t="str">
        <f t="shared" si="40"/>
        <v/>
      </c>
      <c r="Y196" s="82"/>
      <c r="Z196" s="132" t="str">
        <f t="shared" si="55"/>
        <v/>
      </c>
      <c r="AA196" s="119" t="str">
        <f t="shared" si="48"/>
        <v/>
      </c>
      <c r="AB196" s="119" t="str">
        <f t="shared" si="49"/>
        <v/>
      </c>
      <c r="AC196" s="119" t="str">
        <f t="shared" si="50"/>
        <v/>
      </c>
      <c r="AD196" s="133" t="str">
        <f t="shared" si="56"/>
        <v/>
      </c>
      <c r="AE196" s="82" t="str">
        <f t="shared" si="46"/>
        <v/>
      </c>
      <c r="AF196" s="134" t="str">
        <f t="shared" si="51"/>
        <v/>
      </c>
      <c r="AG196" s="119" t="str">
        <f t="shared" si="52"/>
        <v/>
      </c>
      <c r="AH196" s="119">
        <f t="shared" si="53"/>
        <v>4290.4799999999996</v>
      </c>
      <c r="AI196" s="119" t="str">
        <f t="shared" si="54"/>
        <v/>
      </c>
      <c r="AJ196" s="135" t="str">
        <f t="shared" si="47"/>
        <v/>
      </c>
      <c r="AK196" s="82"/>
      <c r="AL196" s="82"/>
      <c r="AM196" s="82"/>
      <c r="AN196" s="82"/>
      <c r="AO196" s="82"/>
      <c r="AP196" s="82"/>
      <c r="AQ196" s="82"/>
      <c r="AR196" s="82"/>
      <c r="AS196" s="82"/>
      <c r="AT196" s="82"/>
    </row>
    <row r="197" spans="1:46" ht="12" customHeight="1" x14ac:dyDescent="0.25">
      <c r="A197" s="76"/>
      <c r="B197" s="152" t="s">
        <v>488</v>
      </c>
      <c r="C197" s="153" t="s">
        <v>489</v>
      </c>
      <c r="D197" s="154">
        <f t="shared" si="44"/>
        <v>1</v>
      </c>
      <c r="E197" s="155">
        <v>3415.78</v>
      </c>
      <c r="F197" s="111">
        <f t="shared" si="35"/>
        <v>3415.78</v>
      </c>
      <c r="G197" s="112"/>
      <c r="H197" s="128" t="s">
        <v>122</v>
      </c>
      <c r="I197" s="129"/>
      <c r="J197" s="82" t="str">
        <f t="shared" si="45"/>
        <v/>
      </c>
      <c r="K197" s="130"/>
      <c r="L197" s="116" t="str">
        <f t="shared" si="36"/>
        <v/>
      </c>
      <c r="M197" s="130"/>
      <c r="N197" s="116" t="str">
        <f t="shared" si="37"/>
        <v/>
      </c>
      <c r="O197" s="130">
        <v>1</v>
      </c>
      <c r="P197" s="116">
        <f t="shared" si="38"/>
        <v>3415.78</v>
      </c>
      <c r="Q197" s="130"/>
      <c r="R197" s="116" t="str">
        <f t="shared" si="39"/>
        <v/>
      </c>
      <c r="S197" s="130"/>
      <c r="T197" s="131" t="str">
        <f t="shared" si="40"/>
        <v/>
      </c>
      <c r="U197" s="130"/>
      <c r="V197" s="131" t="str">
        <f t="shared" si="41"/>
        <v/>
      </c>
      <c r="W197" s="130"/>
      <c r="X197" s="131" t="str">
        <f t="shared" si="40"/>
        <v/>
      </c>
      <c r="Y197" s="82"/>
      <c r="Z197" s="132" t="str">
        <f t="shared" si="55"/>
        <v/>
      </c>
      <c r="AA197" s="119" t="str">
        <f t="shared" si="48"/>
        <v/>
      </c>
      <c r="AB197" s="119" t="str">
        <f t="shared" si="49"/>
        <v/>
      </c>
      <c r="AC197" s="119" t="str">
        <f t="shared" si="50"/>
        <v/>
      </c>
      <c r="AD197" s="133" t="str">
        <f t="shared" si="56"/>
        <v/>
      </c>
      <c r="AE197" s="82" t="str">
        <f t="shared" si="46"/>
        <v/>
      </c>
      <c r="AF197" s="134" t="str">
        <f t="shared" si="51"/>
        <v/>
      </c>
      <c r="AG197" s="119" t="str">
        <f t="shared" si="52"/>
        <v/>
      </c>
      <c r="AH197" s="119">
        <f t="shared" si="53"/>
        <v>3415.78</v>
      </c>
      <c r="AI197" s="119" t="str">
        <f t="shared" si="54"/>
        <v/>
      </c>
      <c r="AJ197" s="135" t="str">
        <f t="shared" si="47"/>
        <v/>
      </c>
      <c r="AK197" s="82"/>
      <c r="AL197" s="82"/>
      <c r="AM197" s="82"/>
      <c r="AN197" s="82"/>
      <c r="AO197" s="82"/>
      <c r="AP197" s="82"/>
      <c r="AQ197" s="82"/>
      <c r="AR197" s="82"/>
      <c r="AS197" s="82"/>
      <c r="AT197" s="82"/>
    </row>
    <row r="198" spans="1:46" ht="12" customHeight="1" x14ac:dyDescent="0.25">
      <c r="A198" s="76"/>
      <c r="B198" s="152" t="s">
        <v>490</v>
      </c>
      <c r="C198" s="153" t="s">
        <v>491</v>
      </c>
      <c r="D198" s="154">
        <f t="shared" si="44"/>
        <v>1</v>
      </c>
      <c r="E198" s="155">
        <v>4990.33</v>
      </c>
      <c r="F198" s="111">
        <f t="shared" si="35"/>
        <v>4990.33</v>
      </c>
      <c r="G198" s="112"/>
      <c r="H198" s="128" t="s">
        <v>122</v>
      </c>
      <c r="I198" s="129"/>
      <c r="J198" s="82" t="str">
        <f t="shared" si="45"/>
        <v/>
      </c>
      <c r="K198" s="130"/>
      <c r="L198" s="116" t="str">
        <f t="shared" si="36"/>
        <v/>
      </c>
      <c r="M198" s="130"/>
      <c r="N198" s="116" t="str">
        <f t="shared" si="37"/>
        <v/>
      </c>
      <c r="O198" s="130"/>
      <c r="P198" s="116" t="str">
        <f t="shared" si="38"/>
        <v/>
      </c>
      <c r="Q198" s="130">
        <v>1</v>
      </c>
      <c r="R198" s="116">
        <f t="shared" si="39"/>
        <v>4990.33</v>
      </c>
      <c r="S198" s="130"/>
      <c r="T198" s="131" t="str">
        <f t="shared" si="40"/>
        <v/>
      </c>
      <c r="U198" s="130"/>
      <c r="V198" s="131" t="str">
        <f t="shared" si="41"/>
        <v/>
      </c>
      <c r="W198" s="130"/>
      <c r="X198" s="131" t="str">
        <f t="shared" si="40"/>
        <v/>
      </c>
      <c r="Y198" s="82"/>
      <c r="Z198" s="132" t="str">
        <f t="shared" si="55"/>
        <v/>
      </c>
      <c r="AA198" s="119" t="str">
        <f t="shared" si="48"/>
        <v/>
      </c>
      <c r="AB198" s="119" t="str">
        <f t="shared" si="49"/>
        <v/>
      </c>
      <c r="AC198" s="119" t="str">
        <f t="shared" si="50"/>
        <v/>
      </c>
      <c r="AD198" s="133" t="str">
        <f t="shared" si="56"/>
        <v/>
      </c>
      <c r="AE198" s="82" t="str">
        <f t="shared" si="46"/>
        <v/>
      </c>
      <c r="AF198" s="134" t="str">
        <f t="shared" si="51"/>
        <v/>
      </c>
      <c r="AG198" s="119" t="str">
        <f t="shared" si="52"/>
        <v/>
      </c>
      <c r="AH198" s="119" t="str">
        <f t="shared" si="53"/>
        <v/>
      </c>
      <c r="AI198" s="119">
        <f t="shared" si="54"/>
        <v>4990.33</v>
      </c>
      <c r="AJ198" s="135" t="str">
        <f t="shared" si="47"/>
        <v/>
      </c>
      <c r="AK198" s="82"/>
      <c r="AL198" s="82"/>
      <c r="AM198" s="82"/>
      <c r="AN198" s="82"/>
      <c r="AO198" s="82"/>
      <c r="AP198" s="82"/>
      <c r="AQ198" s="82"/>
      <c r="AR198" s="82"/>
      <c r="AS198" s="82"/>
      <c r="AT198" s="82"/>
    </row>
    <row r="199" spans="1:46" ht="12" customHeight="1" x14ac:dyDescent="0.25">
      <c r="A199" s="76"/>
      <c r="B199" s="152" t="s">
        <v>492</v>
      </c>
      <c r="C199" s="153" t="s">
        <v>493</v>
      </c>
      <c r="D199" s="154">
        <f t="shared" ref="D199:D246" si="57">SUM(K199,M199,O199,Q199,S199,U199,W199)</f>
        <v>1</v>
      </c>
      <c r="E199" s="155">
        <v>7864.35</v>
      </c>
      <c r="F199" s="111">
        <f t="shared" si="35"/>
        <v>7864.35</v>
      </c>
      <c r="G199" s="112"/>
      <c r="H199" s="128" t="s">
        <v>122</v>
      </c>
      <c r="I199" s="129" t="s">
        <v>122</v>
      </c>
      <c r="J199" s="82" t="str">
        <f t="shared" ref="J199:J248" si="58">IF(SUM(K199,M199,O199,Q199,S199,U199,W199)-D199=0,"","K")</f>
        <v/>
      </c>
      <c r="K199" s="130"/>
      <c r="L199" s="116" t="str">
        <f t="shared" si="36"/>
        <v/>
      </c>
      <c r="M199" s="130"/>
      <c r="N199" s="116" t="str">
        <f t="shared" si="37"/>
        <v/>
      </c>
      <c r="O199" s="130"/>
      <c r="P199" s="116" t="str">
        <f t="shared" si="38"/>
        <v/>
      </c>
      <c r="Q199" s="130">
        <v>1</v>
      </c>
      <c r="R199" s="116">
        <f t="shared" si="39"/>
        <v>7864.35</v>
      </c>
      <c r="S199" s="130"/>
      <c r="T199" s="131" t="str">
        <f t="shared" si="40"/>
        <v/>
      </c>
      <c r="U199" s="130"/>
      <c r="V199" s="131" t="str">
        <f t="shared" si="41"/>
        <v/>
      </c>
      <c r="W199" s="130"/>
      <c r="X199" s="131" t="str">
        <f t="shared" si="40"/>
        <v/>
      </c>
      <c r="Y199" s="82"/>
      <c r="Z199" s="132" t="str">
        <f t="shared" si="55"/>
        <v/>
      </c>
      <c r="AA199" s="119" t="str">
        <f t="shared" si="48"/>
        <v/>
      </c>
      <c r="AB199" s="119" t="str">
        <f t="shared" si="49"/>
        <v/>
      </c>
      <c r="AC199" s="119" t="str">
        <f t="shared" si="50"/>
        <v/>
      </c>
      <c r="AD199" s="133" t="str">
        <f t="shared" si="56"/>
        <v/>
      </c>
      <c r="AE199" s="82" t="str">
        <f t="shared" ref="AE199:AE249" si="59">IF(SUM(T199,V199)=SUM(Z199:AD199),"","K")</f>
        <v/>
      </c>
      <c r="AF199" s="134" t="str">
        <f t="shared" si="51"/>
        <v/>
      </c>
      <c r="AG199" s="119" t="str">
        <f t="shared" si="52"/>
        <v/>
      </c>
      <c r="AH199" s="119" t="str">
        <f t="shared" si="53"/>
        <v/>
      </c>
      <c r="AI199" s="119">
        <f t="shared" si="54"/>
        <v>7864.35</v>
      </c>
      <c r="AJ199" s="135" t="str">
        <f t="shared" si="47"/>
        <v/>
      </c>
      <c r="AK199" s="82"/>
      <c r="AL199" s="82"/>
      <c r="AM199" s="82"/>
      <c r="AN199" s="82"/>
      <c r="AO199" s="82"/>
      <c r="AP199" s="82"/>
      <c r="AQ199" s="82"/>
      <c r="AR199" s="82"/>
      <c r="AS199" s="82"/>
      <c r="AT199" s="82"/>
    </row>
    <row r="200" spans="1:46" ht="12" customHeight="1" x14ac:dyDescent="0.25">
      <c r="A200" s="76"/>
      <c r="B200" s="152" t="s">
        <v>494</v>
      </c>
      <c r="C200" s="153" t="s">
        <v>495</v>
      </c>
      <c r="D200" s="154">
        <f t="shared" si="57"/>
        <v>1</v>
      </c>
      <c r="E200" s="155">
        <v>5744.82</v>
      </c>
      <c r="F200" s="111">
        <f t="shared" si="35"/>
        <v>5744.82</v>
      </c>
      <c r="G200" s="112"/>
      <c r="H200" s="128" t="s">
        <v>122</v>
      </c>
      <c r="I200" s="129"/>
      <c r="J200" s="82" t="str">
        <f t="shared" si="58"/>
        <v/>
      </c>
      <c r="K200" s="130"/>
      <c r="L200" s="116" t="str">
        <f t="shared" si="36"/>
        <v/>
      </c>
      <c r="M200" s="130">
        <v>1</v>
      </c>
      <c r="N200" s="116">
        <f t="shared" si="37"/>
        <v>5744.82</v>
      </c>
      <c r="O200" s="130"/>
      <c r="P200" s="116" t="str">
        <f t="shared" si="38"/>
        <v/>
      </c>
      <c r="Q200" s="130"/>
      <c r="R200" s="116" t="str">
        <f t="shared" si="39"/>
        <v/>
      </c>
      <c r="S200" s="130"/>
      <c r="T200" s="131" t="str">
        <f t="shared" si="40"/>
        <v/>
      </c>
      <c r="U200" s="130"/>
      <c r="V200" s="131" t="str">
        <f t="shared" si="41"/>
        <v/>
      </c>
      <c r="W200" s="130"/>
      <c r="X200" s="131" t="str">
        <f t="shared" si="40"/>
        <v/>
      </c>
      <c r="Y200" s="82"/>
      <c r="Z200" s="132" t="str">
        <f t="shared" si="55"/>
        <v/>
      </c>
      <c r="AA200" s="119" t="str">
        <f t="shared" ref="AA200:AA249" si="60">IF(IF(ISBLANK($S200),0,SUM($T200*$AU$8))+IF(ISBLANK($U200),0,SUM($V200*$AW$8))=0,"",IF(ISBLANK($S200),0,SUM($T200*$AU$8))+IF(ISBLANK($U200),0,SUM($V200*$AW$8)))</f>
        <v/>
      </c>
      <c r="AB200" s="119" t="str">
        <f t="shared" ref="AB200:AB249" si="61">IF(IF(ISBLANK($S200),0,SUM($T200*$AU$7))+IF(ISBLANK($U200),0,SUM($V200*$AW$7))=0,"",IF(ISBLANK($S200),0,SUM($T200*$AU$7))+IF(ISBLANK($U200),0,SUM($V200*$AW$7)))</f>
        <v/>
      </c>
      <c r="AC200" s="119" t="str">
        <f t="shared" ref="AC200:AC249" si="62">IF(IF(ISBLANK($S200),0,SUM($T200*$AU$9))+IF(ISBLANK($U200),0,SUM($V200*$AW$9))=0,"",IF(ISBLANK($S200),0,SUM($T200*$AU$9))+IF(ISBLANK($U200),0,SUM($V200*$AW$9)))</f>
        <v/>
      </c>
      <c r="AD200" s="133" t="str">
        <f t="shared" si="56"/>
        <v/>
      </c>
      <c r="AE200" s="82" t="str">
        <f t="shared" si="59"/>
        <v/>
      </c>
      <c r="AF200" s="134" t="str">
        <f t="shared" si="51"/>
        <v/>
      </c>
      <c r="AG200" s="119">
        <f t="shared" si="52"/>
        <v>5744.82</v>
      </c>
      <c r="AH200" s="119" t="str">
        <f t="shared" si="53"/>
        <v/>
      </c>
      <c r="AI200" s="119" t="str">
        <f t="shared" si="54"/>
        <v/>
      </c>
      <c r="AJ200" s="135" t="str">
        <f t="shared" si="47"/>
        <v/>
      </c>
      <c r="AK200" s="82"/>
      <c r="AL200" s="82"/>
      <c r="AM200" s="82"/>
      <c r="AN200" s="82"/>
      <c r="AO200" s="82"/>
      <c r="AP200" s="82"/>
      <c r="AQ200" s="82"/>
      <c r="AR200" s="82"/>
      <c r="AS200" s="82"/>
      <c r="AT200" s="82"/>
    </row>
    <row r="201" spans="1:46" ht="12" customHeight="1" x14ac:dyDescent="0.25">
      <c r="A201" s="76"/>
      <c r="B201" s="152" t="s">
        <v>496</v>
      </c>
      <c r="C201" s="153" t="s">
        <v>497</v>
      </c>
      <c r="D201" s="154">
        <f t="shared" si="57"/>
        <v>1</v>
      </c>
      <c r="E201" s="155">
        <v>2483.5100000000002</v>
      </c>
      <c r="F201" s="111">
        <f t="shared" si="35"/>
        <v>2483.5100000000002</v>
      </c>
      <c r="G201" s="112"/>
      <c r="H201" s="128" t="s">
        <v>122</v>
      </c>
      <c r="I201" s="129"/>
      <c r="J201" s="82" t="str">
        <f t="shared" si="58"/>
        <v/>
      </c>
      <c r="K201" s="130">
        <v>1</v>
      </c>
      <c r="L201" s="116">
        <f t="shared" si="36"/>
        <v>2483.5100000000002</v>
      </c>
      <c r="M201" s="130"/>
      <c r="N201" s="116" t="str">
        <f t="shared" si="37"/>
        <v/>
      </c>
      <c r="O201" s="130"/>
      <c r="P201" s="116" t="str">
        <f t="shared" si="38"/>
        <v/>
      </c>
      <c r="Q201" s="130"/>
      <c r="R201" s="116" t="str">
        <f t="shared" si="39"/>
        <v/>
      </c>
      <c r="S201" s="130"/>
      <c r="T201" s="131" t="str">
        <f t="shared" si="40"/>
        <v/>
      </c>
      <c r="U201" s="130"/>
      <c r="V201" s="131" t="str">
        <f t="shared" si="41"/>
        <v/>
      </c>
      <c r="W201" s="130"/>
      <c r="X201" s="131" t="str">
        <f t="shared" si="40"/>
        <v/>
      </c>
      <c r="Y201" s="82"/>
      <c r="Z201" s="132" t="str">
        <f t="shared" si="55"/>
        <v/>
      </c>
      <c r="AA201" s="119" t="str">
        <f t="shared" si="60"/>
        <v/>
      </c>
      <c r="AB201" s="119" t="str">
        <f t="shared" si="61"/>
        <v/>
      </c>
      <c r="AC201" s="119" t="str">
        <f t="shared" si="62"/>
        <v/>
      </c>
      <c r="AD201" s="133" t="str">
        <f t="shared" si="56"/>
        <v/>
      </c>
      <c r="AE201" s="82" t="str">
        <f t="shared" si="59"/>
        <v/>
      </c>
      <c r="AF201" s="134">
        <f t="shared" si="51"/>
        <v>2483.5100000000002</v>
      </c>
      <c r="AG201" s="119" t="str">
        <f t="shared" si="52"/>
        <v/>
      </c>
      <c r="AH201" s="119" t="str">
        <f t="shared" si="53"/>
        <v/>
      </c>
      <c r="AI201" s="119" t="str">
        <f t="shared" si="54"/>
        <v/>
      </c>
      <c r="AJ201" s="135" t="str">
        <f t="shared" ref="AJ201:AJ249" si="63">IF(SUM(X201,AD201)=0,"",SUM(X201,AD201))</f>
        <v/>
      </c>
      <c r="AK201" s="82"/>
      <c r="AL201" s="82"/>
      <c r="AM201" s="82"/>
      <c r="AN201" s="82"/>
      <c r="AO201" s="82"/>
      <c r="AP201" s="82"/>
      <c r="AQ201" s="82"/>
      <c r="AR201" s="82"/>
      <c r="AS201" s="82"/>
      <c r="AT201" s="82"/>
    </row>
    <row r="202" spans="1:46" ht="12" customHeight="1" x14ac:dyDescent="0.25">
      <c r="A202" s="76"/>
      <c r="B202" s="152" t="s">
        <v>498</v>
      </c>
      <c r="C202" s="153" t="s">
        <v>499</v>
      </c>
      <c r="D202" s="154">
        <f t="shared" si="57"/>
        <v>1</v>
      </c>
      <c r="E202" s="155">
        <v>3028.59</v>
      </c>
      <c r="F202" s="111">
        <f t="shared" si="35"/>
        <v>3028.59</v>
      </c>
      <c r="G202" s="112"/>
      <c r="H202" s="128" t="s">
        <v>122</v>
      </c>
      <c r="I202" s="129"/>
      <c r="J202" s="82" t="str">
        <f t="shared" si="58"/>
        <v/>
      </c>
      <c r="K202" s="130"/>
      <c r="L202" s="116" t="str">
        <f t="shared" si="36"/>
        <v/>
      </c>
      <c r="M202" s="130"/>
      <c r="N202" s="116" t="str">
        <f t="shared" si="37"/>
        <v/>
      </c>
      <c r="O202" s="130"/>
      <c r="P202" s="116" t="str">
        <f t="shared" si="38"/>
        <v/>
      </c>
      <c r="Q202" s="130">
        <v>1</v>
      </c>
      <c r="R202" s="116">
        <f t="shared" si="39"/>
        <v>3028.59</v>
      </c>
      <c r="S202" s="130"/>
      <c r="T202" s="131" t="str">
        <f t="shared" si="40"/>
        <v/>
      </c>
      <c r="U202" s="130"/>
      <c r="V202" s="131" t="str">
        <f t="shared" si="41"/>
        <v/>
      </c>
      <c r="W202" s="130"/>
      <c r="X202" s="131" t="str">
        <f t="shared" si="40"/>
        <v/>
      </c>
      <c r="Y202" s="82"/>
      <c r="Z202" s="132" t="str">
        <f t="shared" si="55"/>
        <v/>
      </c>
      <c r="AA202" s="119" t="str">
        <f t="shared" si="60"/>
        <v/>
      </c>
      <c r="AB202" s="119" t="str">
        <f t="shared" si="61"/>
        <v/>
      </c>
      <c r="AC202" s="119" t="str">
        <f t="shared" si="62"/>
        <v/>
      </c>
      <c r="AD202" s="133" t="str">
        <f t="shared" si="56"/>
        <v/>
      </c>
      <c r="AE202" s="82" t="str">
        <f t="shared" si="59"/>
        <v/>
      </c>
      <c r="AF202" s="134" t="str">
        <f t="shared" si="51"/>
        <v/>
      </c>
      <c r="AG202" s="119" t="str">
        <f t="shared" si="52"/>
        <v/>
      </c>
      <c r="AH202" s="119" t="str">
        <f t="shared" si="53"/>
        <v/>
      </c>
      <c r="AI202" s="119">
        <f t="shared" si="54"/>
        <v>3028.59</v>
      </c>
      <c r="AJ202" s="135" t="str">
        <f t="shared" si="63"/>
        <v/>
      </c>
      <c r="AK202" s="82"/>
      <c r="AL202" s="82"/>
      <c r="AM202" s="82"/>
      <c r="AN202" s="82"/>
      <c r="AO202" s="82"/>
      <c r="AP202" s="82"/>
      <c r="AQ202" s="82"/>
      <c r="AR202" s="82"/>
      <c r="AS202" s="82"/>
      <c r="AT202" s="82"/>
    </row>
    <row r="203" spans="1:46" ht="12" customHeight="1" x14ac:dyDescent="0.25">
      <c r="A203" s="76"/>
      <c r="B203" s="152" t="s">
        <v>500</v>
      </c>
      <c r="C203" s="153" t="s">
        <v>501</v>
      </c>
      <c r="D203" s="154">
        <f t="shared" si="57"/>
        <v>1</v>
      </c>
      <c r="E203" s="155">
        <v>380.15</v>
      </c>
      <c r="F203" s="111">
        <f t="shared" si="35"/>
        <v>380.15</v>
      </c>
      <c r="G203" s="112"/>
      <c r="H203" s="128" t="s">
        <v>122</v>
      </c>
      <c r="I203" s="129" t="s">
        <v>122</v>
      </c>
      <c r="J203" s="82" t="str">
        <f t="shared" si="58"/>
        <v/>
      </c>
      <c r="K203" s="130"/>
      <c r="L203" s="116" t="str">
        <f t="shared" si="36"/>
        <v/>
      </c>
      <c r="M203" s="130"/>
      <c r="N203" s="116" t="str">
        <f t="shared" si="37"/>
        <v/>
      </c>
      <c r="O203" s="130">
        <v>1</v>
      </c>
      <c r="P203" s="116">
        <f t="shared" si="38"/>
        <v>380.15</v>
      </c>
      <c r="Q203" s="130"/>
      <c r="R203" s="116" t="str">
        <f t="shared" si="39"/>
        <v/>
      </c>
      <c r="S203" s="130"/>
      <c r="T203" s="131" t="str">
        <f t="shared" si="40"/>
        <v/>
      </c>
      <c r="U203" s="130"/>
      <c r="V203" s="131" t="str">
        <f t="shared" si="41"/>
        <v/>
      </c>
      <c r="W203" s="130"/>
      <c r="X203" s="131" t="str">
        <f t="shared" si="40"/>
        <v/>
      </c>
      <c r="Y203" s="82"/>
      <c r="Z203" s="132" t="str">
        <f t="shared" si="55"/>
        <v/>
      </c>
      <c r="AA203" s="119" t="str">
        <f t="shared" si="60"/>
        <v/>
      </c>
      <c r="AB203" s="119" t="str">
        <f t="shared" si="61"/>
        <v/>
      </c>
      <c r="AC203" s="119" t="str">
        <f t="shared" si="62"/>
        <v/>
      </c>
      <c r="AD203" s="133" t="str">
        <f t="shared" si="56"/>
        <v/>
      </c>
      <c r="AE203" s="82" t="str">
        <f t="shared" si="59"/>
        <v/>
      </c>
      <c r="AF203" s="134" t="str">
        <f t="shared" si="51"/>
        <v/>
      </c>
      <c r="AG203" s="119" t="str">
        <f t="shared" si="52"/>
        <v/>
      </c>
      <c r="AH203" s="119">
        <f t="shared" si="53"/>
        <v>380.15</v>
      </c>
      <c r="AI203" s="119" t="str">
        <f t="shared" si="54"/>
        <v/>
      </c>
      <c r="AJ203" s="135" t="str">
        <f t="shared" si="63"/>
        <v/>
      </c>
      <c r="AK203" s="82"/>
      <c r="AL203" s="82"/>
      <c r="AM203" s="82"/>
      <c r="AN203" s="82"/>
      <c r="AO203" s="82"/>
      <c r="AP203" s="82"/>
      <c r="AQ203" s="82"/>
      <c r="AR203" s="82"/>
      <c r="AS203" s="82"/>
      <c r="AT203" s="82"/>
    </row>
    <row r="204" spans="1:46" ht="12" customHeight="1" x14ac:dyDescent="0.25">
      <c r="A204" s="76"/>
      <c r="B204" s="152" t="s">
        <v>502</v>
      </c>
      <c r="C204" s="156" t="s">
        <v>172</v>
      </c>
      <c r="D204" s="154">
        <f t="shared" si="57"/>
        <v>7</v>
      </c>
      <c r="E204" s="155">
        <v>1221.76</v>
      </c>
      <c r="F204" s="111">
        <f t="shared" si="35"/>
        <v>8552.32</v>
      </c>
      <c r="G204" s="112"/>
      <c r="H204" s="128" t="s">
        <v>122</v>
      </c>
      <c r="I204" s="129"/>
      <c r="J204" s="82" t="str">
        <f t="shared" si="58"/>
        <v/>
      </c>
      <c r="K204" s="130">
        <v>1</v>
      </c>
      <c r="L204" s="116">
        <f t="shared" si="36"/>
        <v>1221.76</v>
      </c>
      <c r="M204" s="130"/>
      <c r="N204" s="116" t="str">
        <f t="shared" si="37"/>
        <v/>
      </c>
      <c r="O204" s="130">
        <v>4</v>
      </c>
      <c r="P204" s="116">
        <f t="shared" si="38"/>
        <v>4887.04</v>
      </c>
      <c r="Q204" s="130">
        <v>2</v>
      </c>
      <c r="R204" s="116">
        <f t="shared" si="39"/>
        <v>2443.52</v>
      </c>
      <c r="S204" s="130"/>
      <c r="T204" s="131" t="str">
        <f t="shared" si="40"/>
        <v/>
      </c>
      <c r="U204" s="130"/>
      <c r="V204" s="131" t="str">
        <f t="shared" si="41"/>
        <v/>
      </c>
      <c r="W204" s="130"/>
      <c r="X204" s="131" t="str">
        <f t="shared" ref="X204:X248" si="64">IF(ISBLANK(W204),"",SUM(W204*$E204))</f>
        <v/>
      </c>
      <c r="Y204" s="82"/>
      <c r="Z204" s="132" t="str">
        <f t="shared" si="55"/>
        <v/>
      </c>
      <c r="AA204" s="119" t="str">
        <f t="shared" si="60"/>
        <v/>
      </c>
      <c r="AB204" s="119" t="str">
        <f t="shared" si="61"/>
        <v/>
      </c>
      <c r="AC204" s="119" t="str">
        <f t="shared" si="62"/>
        <v/>
      </c>
      <c r="AD204" s="133" t="str">
        <f t="shared" si="56"/>
        <v/>
      </c>
      <c r="AE204" s="82" t="str">
        <f t="shared" si="59"/>
        <v/>
      </c>
      <c r="AF204" s="134">
        <f t="shared" ref="AF204:AF249" si="65">IF(SUM(L204,Z204)=0,"",SUM(L204,Z204))</f>
        <v>1221.76</v>
      </c>
      <c r="AG204" s="119" t="str">
        <f t="shared" ref="AG204:AG249" si="66">IF(SUM(N204,AA204)=0,"",SUM(N204,AA204))</f>
        <v/>
      </c>
      <c r="AH204" s="119">
        <f t="shared" ref="AH204:AH249" si="67">IF(SUM(P204,AB204)=0,"",SUM(P204,AB204))</f>
        <v>4887.04</v>
      </c>
      <c r="AI204" s="119">
        <f t="shared" ref="AI204:AI249" si="68">IF(SUM(R204,AC204)=0,"",SUM(R204,AC204))</f>
        <v>2443.52</v>
      </c>
      <c r="AJ204" s="135" t="str">
        <f t="shared" si="63"/>
        <v/>
      </c>
      <c r="AK204" s="82"/>
      <c r="AL204" s="82"/>
      <c r="AM204" s="82"/>
      <c r="AN204" s="82"/>
      <c r="AO204" s="82"/>
      <c r="AP204" s="82"/>
      <c r="AQ204" s="82"/>
      <c r="AR204" s="82"/>
      <c r="AS204" s="82"/>
      <c r="AT204" s="82"/>
    </row>
    <row r="205" spans="1:46" ht="12" customHeight="1" x14ac:dyDescent="0.25">
      <c r="A205" s="76"/>
      <c r="B205" s="152" t="s">
        <v>503</v>
      </c>
      <c r="C205" s="156" t="s">
        <v>172</v>
      </c>
      <c r="D205" s="154">
        <f t="shared" si="57"/>
        <v>4</v>
      </c>
      <c r="E205" s="155">
        <v>1049.25</v>
      </c>
      <c r="F205" s="111">
        <f t="shared" si="35"/>
        <v>4197</v>
      </c>
      <c r="G205" s="112"/>
      <c r="H205" s="128" t="s">
        <v>122</v>
      </c>
      <c r="I205" s="129"/>
      <c r="J205" s="82" t="str">
        <f t="shared" si="58"/>
        <v/>
      </c>
      <c r="K205" s="130"/>
      <c r="L205" s="116" t="str">
        <f t="shared" si="36"/>
        <v/>
      </c>
      <c r="M205" s="130">
        <v>2</v>
      </c>
      <c r="N205" s="116">
        <f t="shared" si="37"/>
        <v>2098.5</v>
      </c>
      <c r="O205" s="130">
        <v>1</v>
      </c>
      <c r="P205" s="116">
        <f t="shared" si="38"/>
        <v>1049.25</v>
      </c>
      <c r="Q205" s="130">
        <v>1</v>
      </c>
      <c r="R205" s="116">
        <f t="shared" si="39"/>
        <v>1049.25</v>
      </c>
      <c r="S205" s="130"/>
      <c r="T205" s="131" t="str">
        <f t="shared" ref="T205:X249" si="69">IF(ISBLANK(S205),"",SUM(S205*$E205))</f>
        <v/>
      </c>
      <c r="U205" s="130"/>
      <c r="V205" s="131" t="str">
        <f t="shared" si="41"/>
        <v/>
      </c>
      <c r="W205" s="130"/>
      <c r="X205" s="131" t="str">
        <f t="shared" si="64"/>
        <v/>
      </c>
      <c r="Y205" s="82"/>
      <c r="Z205" s="132" t="str">
        <f t="shared" ref="Z205:Z249" si="70">IF(ISBLANK($S205),"",SUM($T205*$AU$10))</f>
        <v/>
      </c>
      <c r="AA205" s="119" t="str">
        <f t="shared" si="60"/>
        <v/>
      </c>
      <c r="AB205" s="119" t="str">
        <f t="shared" si="61"/>
        <v/>
      </c>
      <c r="AC205" s="119" t="str">
        <f t="shared" si="62"/>
        <v/>
      </c>
      <c r="AD205" s="133" t="str">
        <f t="shared" ref="AD205:AD249" si="71">IF(ISBLANK($S205),"",SUM($T205*$AU$13))</f>
        <v/>
      </c>
      <c r="AE205" s="82" t="str">
        <f t="shared" si="59"/>
        <v/>
      </c>
      <c r="AF205" s="134" t="str">
        <f t="shared" si="65"/>
        <v/>
      </c>
      <c r="AG205" s="119">
        <f t="shared" si="66"/>
        <v>2098.5</v>
      </c>
      <c r="AH205" s="119">
        <f t="shared" si="67"/>
        <v>1049.25</v>
      </c>
      <c r="AI205" s="119">
        <f t="shared" si="68"/>
        <v>1049.25</v>
      </c>
      <c r="AJ205" s="135" t="str">
        <f t="shared" si="63"/>
        <v/>
      </c>
      <c r="AK205" s="82"/>
      <c r="AL205" s="82"/>
      <c r="AM205" s="82"/>
      <c r="AN205" s="82"/>
      <c r="AO205" s="82"/>
      <c r="AP205" s="82"/>
      <c r="AQ205" s="82"/>
      <c r="AR205" s="82"/>
      <c r="AS205" s="82"/>
      <c r="AT205" s="82"/>
    </row>
    <row r="206" spans="1:46" ht="12" customHeight="1" x14ac:dyDescent="0.25">
      <c r="A206" s="76"/>
      <c r="B206" s="152" t="s">
        <v>504</v>
      </c>
      <c r="C206" s="156" t="s">
        <v>172</v>
      </c>
      <c r="D206" s="154">
        <f t="shared" si="57"/>
        <v>1</v>
      </c>
      <c r="E206" s="155">
        <v>1216.42</v>
      </c>
      <c r="F206" s="111">
        <f t="shared" si="35"/>
        <v>1216.42</v>
      </c>
      <c r="G206" s="112"/>
      <c r="H206" s="128" t="s">
        <v>122</v>
      </c>
      <c r="I206" s="129"/>
      <c r="J206" s="82" t="str">
        <f t="shared" si="58"/>
        <v/>
      </c>
      <c r="K206" s="130"/>
      <c r="L206" s="116" t="str">
        <f t="shared" si="36"/>
        <v/>
      </c>
      <c r="M206" s="130"/>
      <c r="N206" s="116" t="str">
        <f t="shared" si="37"/>
        <v/>
      </c>
      <c r="O206" s="130">
        <v>1</v>
      </c>
      <c r="P206" s="116">
        <f t="shared" si="38"/>
        <v>1216.42</v>
      </c>
      <c r="Q206" s="130"/>
      <c r="R206" s="116" t="str">
        <f t="shared" si="39"/>
        <v/>
      </c>
      <c r="S206" s="130"/>
      <c r="T206" s="131" t="str">
        <f t="shared" si="69"/>
        <v/>
      </c>
      <c r="U206" s="130"/>
      <c r="V206" s="131" t="str">
        <f t="shared" si="41"/>
        <v/>
      </c>
      <c r="W206" s="130"/>
      <c r="X206" s="131" t="str">
        <f t="shared" si="64"/>
        <v/>
      </c>
      <c r="Y206" s="82"/>
      <c r="Z206" s="132" t="str">
        <f t="shared" si="70"/>
        <v/>
      </c>
      <c r="AA206" s="119" t="str">
        <f t="shared" si="60"/>
        <v/>
      </c>
      <c r="AB206" s="119" t="str">
        <f t="shared" si="61"/>
        <v/>
      </c>
      <c r="AC206" s="119" t="str">
        <f t="shared" si="62"/>
        <v/>
      </c>
      <c r="AD206" s="133" t="str">
        <f t="shared" si="71"/>
        <v/>
      </c>
      <c r="AE206" s="82" t="str">
        <f t="shared" si="59"/>
        <v/>
      </c>
      <c r="AF206" s="134" t="str">
        <f t="shared" si="65"/>
        <v/>
      </c>
      <c r="AG206" s="119" t="str">
        <f t="shared" si="66"/>
        <v/>
      </c>
      <c r="AH206" s="119">
        <f t="shared" si="67"/>
        <v>1216.42</v>
      </c>
      <c r="AI206" s="119" t="str">
        <f t="shared" si="68"/>
        <v/>
      </c>
      <c r="AJ206" s="135" t="str">
        <f t="shared" si="63"/>
        <v/>
      </c>
      <c r="AK206" s="82"/>
      <c r="AL206" s="82"/>
      <c r="AM206" s="82"/>
      <c r="AN206" s="82"/>
      <c r="AO206" s="82"/>
      <c r="AP206" s="82"/>
      <c r="AQ206" s="82"/>
      <c r="AR206" s="82"/>
      <c r="AS206" s="82"/>
      <c r="AT206" s="82"/>
    </row>
    <row r="207" spans="1:46" ht="12" customHeight="1" x14ac:dyDescent="0.25">
      <c r="A207" s="76"/>
      <c r="B207" s="152" t="s">
        <v>505</v>
      </c>
      <c r="C207" s="156" t="s">
        <v>172</v>
      </c>
      <c r="D207" s="154">
        <f t="shared" si="57"/>
        <v>3</v>
      </c>
      <c r="E207" s="155">
        <v>1490.68</v>
      </c>
      <c r="F207" s="111">
        <f t="shared" si="35"/>
        <v>4472.04</v>
      </c>
      <c r="G207" s="112"/>
      <c r="H207" s="128" t="s">
        <v>122</v>
      </c>
      <c r="I207" s="129"/>
      <c r="J207" s="82" t="str">
        <f t="shared" si="58"/>
        <v/>
      </c>
      <c r="K207" s="130">
        <v>1</v>
      </c>
      <c r="L207" s="116">
        <f t="shared" si="36"/>
        <v>1490.68</v>
      </c>
      <c r="M207" s="130">
        <v>2</v>
      </c>
      <c r="N207" s="116">
        <f t="shared" si="37"/>
        <v>2981.36</v>
      </c>
      <c r="O207" s="130"/>
      <c r="P207" s="116" t="str">
        <f t="shared" si="38"/>
        <v/>
      </c>
      <c r="Q207" s="130"/>
      <c r="R207" s="116" t="str">
        <f t="shared" si="39"/>
        <v/>
      </c>
      <c r="S207" s="130"/>
      <c r="T207" s="131" t="str">
        <f t="shared" si="69"/>
        <v/>
      </c>
      <c r="U207" s="130"/>
      <c r="V207" s="131" t="str">
        <f t="shared" si="41"/>
        <v/>
      </c>
      <c r="W207" s="130"/>
      <c r="X207" s="131" t="str">
        <f t="shared" si="64"/>
        <v/>
      </c>
      <c r="Y207" s="82"/>
      <c r="Z207" s="132" t="str">
        <f t="shared" si="70"/>
        <v/>
      </c>
      <c r="AA207" s="119" t="str">
        <f t="shared" si="60"/>
        <v/>
      </c>
      <c r="AB207" s="119" t="str">
        <f t="shared" si="61"/>
        <v/>
      </c>
      <c r="AC207" s="119" t="str">
        <f t="shared" si="62"/>
        <v/>
      </c>
      <c r="AD207" s="133" t="str">
        <f t="shared" si="71"/>
        <v/>
      </c>
      <c r="AE207" s="82" t="str">
        <f t="shared" si="59"/>
        <v/>
      </c>
      <c r="AF207" s="134">
        <f t="shared" si="65"/>
        <v>1490.68</v>
      </c>
      <c r="AG207" s="119">
        <f t="shared" si="66"/>
        <v>2981.36</v>
      </c>
      <c r="AH207" s="119" t="str">
        <f t="shared" si="67"/>
        <v/>
      </c>
      <c r="AI207" s="119" t="str">
        <f t="shared" si="68"/>
        <v/>
      </c>
      <c r="AJ207" s="135" t="str">
        <f t="shared" si="63"/>
        <v/>
      </c>
      <c r="AK207" s="82"/>
      <c r="AL207" s="82"/>
      <c r="AM207" s="82"/>
      <c r="AN207" s="82"/>
      <c r="AO207" s="82"/>
      <c r="AP207" s="82"/>
      <c r="AQ207" s="82"/>
      <c r="AR207" s="82"/>
      <c r="AS207" s="82"/>
      <c r="AT207" s="82"/>
    </row>
    <row r="208" spans="1:46" ht="12" customHeight="1" x14ac:dyDescent="0.25">
      <c r="A208" s="76"/>
      <c r="B208" s="152" t="s">
        <v>506</v>
      </c>
      <c r="C208" s="156" t="s">
        <v>507</v>
      </c>
      <c r="D208" s="154">
        <f t="shared" si="57"/>
        <v>2</v>
      </c>
      <c r="E208" s="155">
        <v>914.99</v>
      </c>
      <c r="F208" s="111">
        <f t="shared" si="35"/>
        <v>1829.98</v>
      </c>
      <c r="G208" s="112"/>
      <c r="H208" s="128" t="s">
        <v>122</v>
      </c>
      <c r="I208" s="129"/>
      <c r="J208" s="82" t="str">
        <f t="shared" si="58"/>
        <v/>
      </c>
      <c r="K208" s="130">
        <v>1</v>
      </c>
      <c r="L208" s="116">
        <f t="shared" si="36"/>
        <v>914.99</v>
      </c>
      <c r="M208" s="130">
        <v>1</v>
      </c>
      <c r="N208" s="116">
        <f t="shared" si="37"/>
        <v>914.99</v>
      </c>
      <c r="O208" s="130"/>
      <c r="P208" s="116" t="str">
        <f t="shared" si="38"/>
        <v/>
      </c>
      <c r="Q208" s="130"/>
      <c r="R208" s="116" t="str">
        <f t="shared" si="39"/>
        <v/>
      </c>
      <c r="S208" s="130"/>
      <c r="T208" s="131" t="str">
        <f t="shared" si="69"/>
        <v/>
      </c>
      <c r="U208" s="130"/>
      <c r="V208" s="131" t="str">
        <f t="shared" si="41"/>
        <v/>
      </c>
      <c r="W208" s="130"/>
      <c r="X208" s="131" t="str">
        <f t="shared" si="64"/>
        <v/>
      </c>
      <c r="Y208" s="82"/>
      <c r="Z208" s="132" t="str">
        <f t="shared" si="70"/>
        <v/>
      </c>
      <c r="AA208" s="119" t="str">
        <f t="shared" si="60"/>
        <v/>
      </c>
      <c r="AB208" s="119" t="str">
        <f t="shared" si="61"/>
        <v/>
      </c>
      <c r="AC208" s="119" t="str">
        <f t="shared" si="62"/>
        <v/>
      </c>
      <c r="AD208" s="133" t="str">
        <f t="shared" si="71"/>
        <v/>
      </c>
      <c r="AE208" s="82" t="str">
        <f t="shared" si="59"/>
        <v/>
      </c>
      <c r="AF208" s="134">
        <f t="shared" si="65"/>
        <v>914.99</v>
      </c>
      <c r="AG208" s="119">
        <f t="shared" si="66"/>
        <v>914.99</v>
      </c>
      <c r="AH208" s="119" t="str">
        <f t="shared" si="67"/>
        <v/>
      </c>
      <c r="AI208" s="119" t="str">
        <f t="shared" si="68"/>
        <v/>
      </c>
      <c r="AJ208" s="135" t="str">
        <f t="shared" si="63"/>
        <v/>
      </c>
      <c r="AK208" s="82"/>
      <c r="AL208" s="82"/>
      <c r="AM208" s="82"/>
      <c r="AN208" s="82"/>
      <c r="AO208" s="82"/>
      <c r="AP208" s="82"/>
      <c r="AQ208" s="82"/>
      <c r="AR208" s="82"/>
      <c r="AS208" s="82"/>
      <c r="AT208" s="82"/>
    </row>
    <row r="209" spans="1:46" ht="12" customHeight="1" x14ac:dyDescent="0.25">
      <c r="A209" s="76"/>
      <c r="B209" s="152" t="s">
        <v>508</v>
      </c>
      <c r="C209" s="156" t="s">
        <v>507</v>
      </c>
      <c r="D209" s="154">
        <f t="shared" si="57"/>
        <v>1</v>
      </c>
      <c r="E209" s="155">
        <v>1182.48</v>
      </c>
      <c r="F209" s="111">
        <f t="shared" si="35"/>
        <v>1182.48</v>
      </c>
      <c r="G209" s="112"/>
      <c r="H209" s="128" t="s">
        <v>122</v>
      </c>
      <c r="I209" s="129"/>
      <c r="J209" s="82" t="str">
        <f t="shared" si="58"/>
        <v/>
      </c>
      <c r="K209" s="130"/>
      <c r="L209" s="116" t="str">
        <f t="shared" si="36"/>
        <v/>
      </c>
      <c r="M209" s="130"/>
      <c r="N209" s="116" t="str">
        <f t="shared" si="37"/>
        <v/>
      </c>
      <c r="O209" s="130">
        <v>1</v>
      </c>
      <c r="P209" s="116">
        <f t="shared" si="38"/>
        <v>1182.48</v>
      </c>
      <c r="Q209" s="130"/>
      <c r="R209" s="116" t="str">
        <f t="shared" si="39"/>
        <v/>
      </c>
      <c r="S209" s="130"/>
      <c r="T209" s="131" t="str">
        <f t="shared" si="69"/>
        <v/>
      </c>
      <c r="U209" s="130"/>
      <c r="V209" s="131" t="str">
        <f t="shared" si="41"/>
        <v/>
      </c>
      <c r="W209" s="130"/>
      <c r="X209" s="131" t="str">
        <f t="shared" si="64"/>
        <v/>
      </c>
      <c r="Y209" s="82"/>
      <c r="Z209" s="132" t="str">
        <f t="shared" si="70"/>
        <v/>
      </c>
      <c r="AA209" s="119" t="str">
        <f t="shared" si="60"/>
        <v/>
      </c>
      <c r="AB209" s="119" t="str">
        <f t="shared" si="61"/>
        <v/>
      </c>
      <c r="AC209" s="119" t="str">
        <f t="shared" si="62"/>
        <v/>
      </c>
      <c r="AD209" s="133" t="str">
        <f t="shared" si="71"/>
        <v/>
      </c>
      <c r="AE209" s="82" t="str">
        <f t="shared" si="59"/>
        <v/>
      </c>
      <c r="AF209" s="134" t="str">
        <f t="shared" si="65"/>
        <v/>
      </c>
      <c r="AG209" s="119" t="str">
        <f t="shared" si="66"/>
        <v/>
      </c>
      <c r="AH209" s="119">
        <f t="shared" si="67"/>
        <v>1182.48</v>
      </c>
      <c r="AI209" s="119" t="str">
        <f t="shared" si="68"/>
        <v/>
      </c>
      <c r="AJ209" s="135" t="str">
        <f t="shared" si="63"/>
        <v/>
      </c>
      <c r="AK209" s="82"/>
      <c r="AL209" s="82"/>
      <c r="AM209" s="82"/>
      <c r="AN209" s="82"/>
      <c r="AO209" s="82"/>
      <c r="AP209" s="82"/>
      <c r="AQ209" s="82"/>
      <c r="AR209" s="82"/>
      <c r="AS209" s="82"/>
      <c r="AT209" s="82"/>
    </row>
    <row r="210" spans="1:46" ht="12" customHeight="1" x14ac:dyDescent="0.25">
      <c r="A210" s="76"/>
      <c r="B210" s="152" t="s">
        <v>509</v>
      </c>
      <c r="C210" s="156" t="s">
        <v>507</v>
      </c>
      <c r="D210" s="154">
        <f t="shared" si="57"/>
        <v>3</v>
      </c>
      <c r="E210" s="155">
        <v>638.86</v>
      </c>
      <c r="F210" s="111">
        <f t="shared" si="35"/>
        <v>1916.58</v>
      </c>
      <c r="G210" s="112"/>
      <c r="H210" s="128" t="s">
        <v>122</v>
      </c>
      <c r="I210" s="129"/>
      <c r="J210" s="82" t="str">
        <f t="shared" si="58"/>
        <v/>
      </c>
      <c r="K210" s="130">
        <v>1</v>
      </c>
      <c r="L210" s="116">
        <f t="shared" si="36"/>
        <v>638.86</v>
      </c>
      <c r="M210" s="130"/>
      <c r="N210" s="116" t="str">
        <f t="shared" si="37"/>
        <v/>
      </c>
      <c r="O210" s="130">
        <v>1</v>
      </c>
      <c r="P210" s="116">
        <f t="shared" si="38"/>
        <v>638.86</v>
      </c>
      <c r="Q210" s="130">
        <v>1</v>
      </c>
      <c r="R210" s="116">
        <f t="shared" si="39"/>
        <v>638.86</v>
      </c>
      <c r="S210" s="130"/>
      <c r="T210" s="131" t="str">
        <f t="shared" si="69"/>
        <v/>
      </c>
      <c r="U210" s="130"/>
      <c r="V210" s="131" t="str">
        <f t="shared" si="41"/>
        <v/>
      </c>
      <c r="W210" s="130"/>
      <c r="X210" s="131" t="str">
        <f t="shared" si="64"/>
        <v/>
      </c>
      <c r="Y210" s="82"/>
      <c r="Z210" s="132" t="str">
        <f t="shared" si="70"/>
        <v/>
      </c>
      <c r="AA210" s="119" t="str">
        <f t="shared" si="60"/>
        <v/>
      </c>
      <c r="AB210" s="119" t="str">
        <f t="shared" si="61"/>
        <v/>
      </c>
      <c r="AC210" s="119" t="str">
        <f t="shared" si="62"/>
        <v/>
      </c>
      <c r="AD210" s="133" t="str">
        <f t="shared" si="71"/>
        <v/>
      </c>
      <c r="AE210" s="82" t="str">
        <f t="shared" si="59"/>
        <v/>
      </c>
      <c r="AF210" s="134">
        <f t="shared" si="65"/>
        <v>638.86</v>
      </c>
      <c r="AG210" s="119" t="str">
        <f t="shared" si="66"/>
        <v/>
      </c>
      <c r="AH210" s="119">
        <f t="shared" si="67"/>
        <v>638.86</v>
      </c>
      <c r="AI210" s="119">
        <f t="shared" si="68"/>
        <v>638.86</v>
      </c>
      <c r="AJ210" s="135" t="str">
        <f t="shared" si="63"/>
        <v/>
      </c>
      <c r="AK210" s="82"/>
      <c r="AL210" s="82"/>
      <c r="AM210" s="82"/>
      <c r="AN210" s="82"/>
      <c r="AO210" s="82"/>
      <c r="AP210" s="82"/>
      <c r="AQ210" s="82"/>
      <c r="AR210" s="82"/>
      <c r="AS210" s="82"/>
      <c r="AT210" s="82"/>
    </row>
    <row r="211" spans="1:46" ht="12" customHeight="1" x14ac:dyDescent="0.25">
      <c r="A211" s="76"/>
      <c r="B211" s="152" t="s">
        <v>510</v>
      </c>
      <c r="C211" s="153" t="s">
        <v>511</v>
      </c>
      <c r="D211" s="154">
        <f t="shared" si="57"/>
        <v>1</v>
      </c>
      <c r="E211" s="155">
        <v>924.94</v>
      </c>
      <c r="F211" s="111">
        <f t="shared" si="35"/>
        <v>924.94</v>
      </c>
      <c r="G211" s="112"/>
      <c r="H211" s="128" t="s">
        <v>122</v>
      </c>
      <c r="I211" s="129"/>
      <c r="J211" s="82" t="str">
        <f t="shared" si="58"/>
        <v/>
      </c>
      <c r="K211" s="130"/>
      <c r="L211" s="116" t="str">
        <f t="shared" si="36"/>
        <v/>
      </c>
      <c r="M211" s="130"/>
      <c r="N211" s="116" t="str">
        <f t="shared" si="37"/>
        <v/>
      </c>
      <c r="O211" s="130"/>
      <c r="P211" s="116" t="str">
        <f t="shared" si="38"/>
        <v/>
      </c>
      <c r="Q211" s="130"/>
      <c r="R211" s="116" t="str">
        <f t="shared" si="39"/>
        <v/>
      </c>
      <c r="S211" s="130"/>
      <c r="T211" s="131" t="str">
        <f t="shared" si="69"/>
        <v/>
      </c>
      <c r="U211" s="130">
        <v>1</v>
      </c>
      <c r="V211" s="131">
        <f t="shared" si="41"/>
        <v>924.94</v>
      </c>
      <c r="W211" s="130"/>
      <c r="X211" s="131" t="str">
        <f t="shared" si="64"/>
        <v/>
      </c>
      <c r="Y211" s="82"/>
      <c r="Z211" s="132" t="str">
        <f t="shared" si="70"/>
        <v/>
      </c>
      <c r="AA211" s="119">
        <f t="shared" si="60"/>
        <v>147.77108193514172</v>
      </c>
      <c r="AB211" s="119">
        <f t="shared" si="61"/>
        <v>451.70276137904085</v>
      </c>
      <c r="AC211" s="119">
        <f t="shared" si="62"/>
        <v>325.46615668581757</v>
      </c>
      <c r="AD211" s="133" t="str">
        <f t="shared" si="71"/>
        <v/>
      </c>
      <c r="AE211" s="82" t="str">
        <f t="shared" si="59"/>
        <v/>
      </c>
      <c r="AF211" s="134" t="str">
        <f t="shared" si="65"/>
        <v/>
      </c>
      <c r="AG211" s="119">
        <f t="shared" si="66"/>
        <v>147.77108193514172</v>
      </c>
      <c r="AH211" s="119">
        <f t="shared" si="67"/>
        <v>451.70276137904085</v>
      </c>
      <c r="AI211" s="119">
        <f t="shared" si="68"/>
        <v>325.46615668581757</v>
      </c>
      <c r="AJ211" s="135" t="str">
        <f t="shared" si="63"/>
        <v/>
      </c>
      <c r="AK211" s="82"/>
      <c r="AL211" s="82"/>
      <c r="AM211" s="82"/>
      <c r="AN211" s="82"/>
      <c r="AO211" s="82"/>
      <c r="AP211" s="82"/>
      <c r="AQ211" s="82"/>
      <c r="AR211" s="82"/>
      <c r="AS211" s="82"/>
      <c r="AT211" s="82"/>
    </row>
    <row r="212" spans="1:46" ht="12" customHeight="1" x14ac:dyDescent="0.25">
      <c r="A212" s="76"/>
      <c r="B212" s="152" t="s">
        <v>512</v>
      </c>
      <c r="C212" s="153" t="s">
        <v>513</v>
      </c>
      <c r="D212" s="154">
        <f t="shared" si="57"/>
        <v>9</v>
      </c>
      <c r="E212" s="155">
        <v>924.94</v>
      </c>
      <c r="F212" s="111">
        <f t="shared" si="35"/>
        <v>8324.4600000000009</v>
      </c>
      <c r="G212" s="112"/>
      <c r="H212" s="128" t="s">
        <v>122</v>
      </c>
      <c r="I212" s="129"/>
      <c r="J212" s="82" t="str">
        <f t="shared" si="58"/>
        <v/>
      </c>
      <c r="K212" s="130">
        <v>1</v>
      </c>
      <c r="L212" s="116">
        <f t="shared" si="36"/>
        <v>924.94</v>
      </c>
      <c r="M212" s="130">
        <v>3</v>
      </c>
      <c r="N212" s="116">
        <f t="shared" si="37"/>
        <v>2774.82</v>
      </c>
      <c r="O212" s="130">
        <v>3</v>
      </c>
      <c r="P212" s="116">
        <f t="shared" si="38"/>
        <v>2774.82</v>
      </c>
      <c r="Q212" s="130">
        <v>2</v>
      </c>
      <c r="R212" s="116">
        <f t="shared" si="39"/>
        <v>1849.88</v>
      </c>
      <c r="S212" s="130"/>
      <c r="T212" s="131" t="str">
        <f t="shared" si="69"/>
        <v/>
      </c>
      <c r="U212" s="130"/>
      <c r="V212" s="131" t="str">
        <f t="shared" si="41"/>
        <v/>
      </c>
      <c r="W212" s="130"/>
      <c r="X212" s="131" t="str">
        <f t="shared" si="64"/>
        <v/>
      </c>
      <c r="Y212" s="82"/>
      <c r="Z212" s="132" t="str">
        <f t="shared" si="70"/>
        <v/>
      </c>
      <c r="AA212" s="119" t="str">
        <f t="shared" si="60"/>
        <v/>
      </c>
      <c r="AB212" s="119" t="str">
        <f t="shared" si="61"/>
        <v/>
      </c>
      <c r="AC212" s="119" t="str">
        <f t="shared" si="62"/>
        <v/>
      </c>
      <c r="AD212" s="133" t="str">
        <f t="shared" si="71"/>
        <v/>
      </c>
      <c r="AE212" s="82" t="str">
        <f t="shared" si="59"/>
        <v/>
      </c>
      <c r="AF212" s="134">
        <f t="shared" si="65"/>
        <v>924.94</v>
      </c>
      <c r="AG212" s="119">
        <f t="shared" si="66"/>
        <v>2774.82</v>
      </c>
      <c r="AH212" s="119">
        <f t="shared" si="67"/>
        <v>2774.82</v>
      </c>
      <c r="AI212" s="119">
        <f t="shared" si="68"/>
        <v>1849.88</v>
      </c>
      <c r="AJ212" s="135" t="str">
        <f t="shared" si="63"/>
        <v/>
      </c>
      <c r="AK212" s="82"/>
      <c r="AL212" s="82"/>
      <c r="AM212" s="82"/>
      <c r="AN212" s="82"/>
      <c r="AO212" s="82"/>
      <c r="AP212" s="82"/>
      <c r="AQ212" s="82"/>
      <c r="AR212" s="82"/>
      <c r="AS212" s="82"/>
      <c r="AT212" s="82"/>
    </row>
    <row r="213" spans="1:46" ht="12" customHeight="1" x14ac:dyDescent="0.25">
      <c r="A213" s="76"/>
      <c r="B213" s="152" t="s">
        <v>514</v>
      </c>
      <c r="C213" s="153" t="s">
        <v>515</v>
      </c>
      <c r="D213" s="154">
        <f t="shared" si="57"/>
        <v>1</v>
      </c>
      <c r="E213" s="155">
        <v>680.26</v>
      </c>
      <c r="F213" s="111">
        <f t="shared" si="35"/>
        <v>680.26</v>
      </c>
      <c r="G213" s="112"/>
      <c r="H213" s="128" t="s">
        <v>122</v>
      </c>
      <c r="I213" s="129" t="s">
        <v>122</v>
      </c>
      <c r="J213" s="82" t="str">
        <f t="shared" si="58"/>
        <v/>
      </c>
      <c r="K213" s="130">
        <v>1</v>
      </c>
      <c r="L213" s="116">
        <f t="shared" si="36"/>
        <v>680.26</v>
      </c>
      <c r="M213" s="130"/>
      <c r="N213" s="116" t="str">
        <f t="shared" si="37"/>
        <v/>
      </c>
      <c r="O213" s="130"/>
      <c r="P213" s="116" t="str">
        <f t="shared" si="38"/>
        <v/>
      </c>
      <c r="Q213" s="130"/>
      <c r="R213" s="116" t="str">
        <f t="shared" si="39"/>
        <v/>
      </c>
      <c r="S213" s="130"/>
      <c r="T213" s="131" t="str">
        <f t="shared" si="69"/>
        <v/>
      </c>
      <c r="U213" s="130"/>
      <c r="V213" s="131" t="str">
        <f t="shared" si="41"/>
        <v/>
      </c>
      <c r="W213" s="130"/>
      <c r="X213" s="131" t="str">
        <f t="shared" si="64"/>
        <v/>
      </c>
      <c r="Y213" s="82"/>
      <c r="Z213" s="132" t="str">
        <f t="shared" si="70"/>
        <v/>
      </c>
      <c r="AA213" s="119" t="str">
        <f t="shared" si="60"/>
        <v/>
      </c>
      <c r="AB213" s="119" t="str">
        <f t="shared" si="61"/>
        <v/>
      </c>
      <c r="AC213" s="119" t="str">
        <f t="shared" si="62"/>
        <v/>
      </c>
      <c r="AD213" s="133" t="str">
        <f t="shared" si="71"/>
        <v/>
      </c>
      <c r="AE213" s="82" t="str">
        <f t="shared" si="59"/>
        <v/>
      </c>
      <c r="AF213" s="134">
        <f t="shared" si="65"/>
        <v>680.26</v>
      </c>
      <c r="AG213" s="119" t="str">
        <f t="shared" si="66"/>
        <v/>
      </c>
      <c r="AH213" s="119" t="str">
        <f t="shared" si="67"/>
        <v/>
      </c>
      <c r="AI213" s="119" t="str">
        <f t="shared" si="68"/>
        <v/>
      </c>
      <c r="AJ213" s="135" t="str">
        <f t="shared" si="63"/>
        <v/>
      </c>
      <c r="AK213" s="82"/>
      <c r="AL213" s="82"/>
      <c r="AM213" s="82"/>
      <c r="AN213" s="82"/>
      <c r="AO213" s="82"/>
      <c r="AP213" s="82"/>
      <c r="AQ213" s="82"/>
      <c r="AR213" s="82"/>
      <c r="AS213" s="82"/>
      <c r="AT213" s="82"/>
    </row>
    <row r="214" spans="1:46" ht="12" customHeight="1" x14ac:dyDescent="0.25">
      <c r="A214" s="76"/>
      <c r="B214" s="152" t="s">
        <v>516</v>
      </c>
      <c r="C214" s="153" t="s">
        <v>517</v>
      </c>
      <c r="D214" s="154">
        <f t="shared" si="57"/>
        <v>1</v>
      </c>
      <c r="E214" s="155">
        <v>1156.1099999999999</v>
      </c>
      <c r="F214" s="111">
        <f t="shared" si="35"/>
        <v>1156.1099999999999</v>
      </c>
      <c r="G214" s="112"/>
      <c r="H214" s="128" t="s">
        <v>122</v>
      </c>
      <c r="I214" s="129" t="s">
        <v>122</v>
      </c>
      <c r="J214" s="82" t="str">
        <f t="shared" si="58"/>
        <v/>
      </c>
      <c r="K214" s="130">
        <v>1</v>
      </c>
      <c r="L214" s="116">
        <f t="shared" si="36"/>
        <v>1156.1099999999999</v>
      </c>
      <c r="M214" s="130"/>
      <c r="N214" s="116" t="str">
        <f t="shared" si="37"/>
        <v/>
      </c>
      <c r="O214" s="130"/>
      <c r="P214" s="116" t="str">
        <f t="shared" si="38"/>
        <v/>
      </c>
      <c r="Q214" s="130"/>
      <c r="R214" s="116" t="str">
        <f t="shared" si="39"/>
        <v/>
      </c>
      <c r="S214" s="130"/>
      <c r="T214" s="131" t="str">
        <f t="shared" si="69"/>
        <v/>
      </c>
      <c r="U214" s="130"/>
      <c r="V214" s="131" t="str">
        <f t="shared" si="41"/>
        <v/>
      </c>
      <c r="W214" s="130"/>
      <c r="X214" s="131" t="str">
        <f t="shared" si="64"/>
        <v/>
      </c>
      <c r="Y214" s="82"/>
      <c r="Z214" s="132" t="str">
        <f t="shared" si="70"/>
        <v/>
      </c>
      <c r="AA214" s="119" t="str">
        <f t="shared" si="60"/>
        <v/>
      </c>
      <c r="AB214" s="119" t="str">
        <f t="shared" si="61"/>
        <v/>
      </c>
      <c r="AC214" s="119" t="str">
        <f t="shared" si="62"/>
        <v/>
      </c>
      <c r="AD214" s="133" t="str">
        <f t="shared" si="71"/>
        <v/>
      </c>
      <c r="AE214" s="82" t="str">
        <f t="shared" si="59"/>
        <v/>
      </c>
      <c r="AF214" s="134">
        <f t="shared" si="65"/>
        <v>1156.1099999999999</v>
      </c>
      <c r="AG214" s="119" t="str">
        <f t="shared" si="66"/>
        <v/>
      </c>
      <c r="AH214" s="119" t="str">
        <f t="shared" si="67"/>
        <v/>
      </c>
      <c r="AI214" s="119" t="str">
        <f t="shared" si="68"/>
        <v/>
      </c>
      <c r="AJ214" s="135" t="str">
        <f t="shared" si="63"/>
        <v/>
      </c>
      <c r="AK214" s="82"/>
      <c r="AL214" s="82"/>
      <c r="AM214" s="82"/>
      <c r="AN214" s="82"/>
      <c r="AO214" s="82"/>
      <c r="AP214" s="82"/>
      <c r="AQ214" s="82"/>
      <c r="AR214" s="82"/>
      <c r="AS214" s="82"/>
      <c r="AT214" s="82"/>
    </row>
    <row r="215" spans="1:46" ht="12" customHeight="1" x14ac:dyDescent="0.25">
      <c r="A215" s="76"/>
      <c r="B215" s="152" t="s">
        <v>518</v>
      </c>
      <c r="C215" s="153" t="s">
        <v>519</v>
      </c>
      <c r="D215" s="154">
        <f t="shared" si="57"/>
        <v>1</v>
      </c>
      <c r="E215" s="155">
        <v>2081.42</v>
      </c>
      <c r="F215" s="111">
        <f t="shared" si="35"/>
        <v>2081.42</v>
      </c>
      <c r="G215" s="112"/>
      <c r="H215" s="128" t="s">
        <v>122</v>
      </c>
      <c r="I215" s="129"/>
      <c r="J215" s="82" t="str">
        <f t="shared" si="58"/>
        <v/>
      </c>
      <c r="K215" s="130"/>
      <c r="L215" s="116" t="str">
        <f t="shared" si="36"/>
        <v/>
      </c>
      <c r="M215" s="130"/>
      <c r="N215" s="116" t="str">
        <f t="shared" si="37"/>
        <v/>
      </c>
      <c r="O215" s="130">
        <v>1</v>
      </c>
      <c r="P215" s="116">
        <f t="shared" si="38"/>
        <v>2081.42</v>
      </c>
      <c r="Q215" s="130"/>
      <c r="R215" s="116" t="str">
        <f t="shared" si="39"/>
        <v/>
      </c>
      <c r="S215" s="130"/>
      <c r="T215" s="131" t="str">
        <f t="shared" si="69"/>
        <v/>
      </c>
      <c r="U215" s="130"/>
      <c r="V215" s="131" t="str">
        <f t="shared" si="41"/>
        <v/>
      </c>
      <c r="W215" s="130"/>
      <c r="X215" s="131" t="str">
        <f t="shared" si="64"/>
        <v/>
      </c>
      <c r="Y215" s="82"/>
      <c r="Z215" s="132" t="str">
        <f t="shared" si="70"/>
        <v/>
      </c>
      <c r="AA215" s="119" t="str">
        <f t="shared" si="60"/>
        <v/>
      </c>
      <c r="AB215" s="119" t="str">
        <f t="shared" si="61"/>
        <v/>
      </c>
      <c r="AC215" s="119" t="str">
        <f t="shared" si="62"/>
        <v/>
      </c>
      <c r="AD215" s="133" t="str">
        <f t="shared" si="71"/>
        <v/>
      </c>
      <c r="AE215" s="82" t="str">
        <f t="shared" si="59"/>
        <v/>
      </c>
      <c r="AF215" s="134" t="str">
        <f t="shared" si="65"/>
        <v/>
      </c>
      <c r="AG215" s="119" t="str">
        <f t="shared" si="66"/>
        <v/>
      </c>
      <c r="AH215" s="119">
        <f t="shared" si="67"/>
        <v>2081.42</v>
      </c>
      <c r="AI215" s="119" t="str">
        <f t="shared" si="68"/>
        <v/>
      </c>
      <c r="AJ215" s="135" t="str">
        <f t="shared" si="63"/>
        <v/>
      </c>
      <c r="AK215" s="82"/>
      <c r="AL215" s="82"/>
      <c r="AM215" s="82"/>
      <c r="AN215" s="82"/>
      <c r="AO215" s="82"/>
      <c r="AP215" s="82"/>
      <c r="AQ215" s="82"/>
      <c r="AR215" s="82"/>
      <c r="AS215" s="82"/>
      <c r="AT215" s="82"/>
    </row>
    <row r="216" spans="1:46" ht="12" customHeight="1" x14ac:dyDescent="0.25">
      <c r="A216" s="76"/>
      <c r="B216" s="152" t="s">
        <v>520</v>
      </c>
      <c r="C216" s="156" t="s">
        <v>521</v>
      </c>
      <c r="D216" s="154">
        <f t="shared" si="57"/>
        <v>2</v>
      </c>
      <c r="E216" s="155">
        <v>1088.1500000000001</v>
      </c>
      <c r="F216" s="111">
        <f t="shared" si="35"/>
        <v>2176.3000000000002</v>
      </c>
      <c r="G216" s="112"/>
      <c r="H216" s="128" t="s">
        <v>122</v>
      </c>
      <c r="I216" s="129"/>
      <c r="J216" s="82" t="str">
        <f t="shared" si="58"/>
        <v/>
      </c>
      <c r="K216" s="130"/>
      <c r="L216" s="116" t="str">
        <f t="shared" si="36"/>
        <v/>
      </c>
      <c r="M216" s="130"/>
      <c r="N216" s="116" t="str">
        <f t="shared" si="37"/>
        <v/>
      </c>
      <c r="O216" s="130"/>
      <c r="P216" s="116" t="str">
        <f t="shared" si="38"/>
        <v/>
      </c>
      <c r="Q216" s="130"/>
      <c r="R216" s="116" t="str">
        <f t="shared" si="39"/>
        <v/>
      </c>
      <c r="S216" s="130">
        <v>2</v>
      </c>
      <c r="T216" s="131">
        <f t="shared" si="69"/>
        <v>2176.3000000000002</v>
      </c>
      <c r="U216" s="130"/>
      <c r="V216" s="131" t="str">
        <f t="shared" si="41"/>
        <v/>
      </c>
      <c r="W216" s="130"/>
      <c r="X216" s="131" t="str">
        <f t="shared" si="64"/>
        <v/>
      </c>
      <c r="Y216" s="82"/>
      <c r="Z216" s="132">
        <f t="shared" si="70"/>
        <v>380.80242004614558</v>
      </c>
      <c r="AA216" s="119">
        <f t="shared" si="60"/>
        <v>286.85387160433078</v>
      </c>
      <c r="AB216" s="119">
        <f t="shared" si="61"/>
        <v>876.84737919707356</v>
      </c>
      <c r="AC216" s="119">
        <f t="shared" si="62"/>
        <v>631.79632915245031</v>
      </c>
      <c r="AD216" s="133">
        <f t="shared" si="71"/>
        <v>0</v>
      </c>
      <c r="AE216" s="82" t="str">
        <f t="shared" si="59"/>
        <v/>
      </c>
      <c r="AF216" s="134">
        <f t="shared" si="65"/>
        <v>380.80242004614558</v>
      </c>
      <c r="AG216" s="119">
        <f t="shared" si="66"/>
        <v>286.85387160433078</v>
      </c>
      <c r="AH216" s="119">
        <f t="shared" si="67"/>
        <v>876.84737919707356</v>
      </c>
      <c r="AI216" s="119">
        <f t="shared" si="68"/>
        <v>631.79632915245031</v>
      </c>
      <c r="AJ216" s="135" t="str">
        <f t="shared" si="63"/>
        <v/>
      </c>
      <c r="AK216" s="82"/>
      <c r="AL216" s="82"/>
      <c r="AM216" s="82"/>
      <c r="AN216" s="82"/>
      <c r="AO216" s="82"/>
      <c r="AP216" s="82"/>
      <c r="AQ216" s="82"/>
      <c r="AR216" s="82"/>
      <c r="AS216" s="82"/>
      <c r="AT216" s="82"/>
    </row>
    <row r="217" spans="1:46" ht="12" customHeight="1" x14ac:dyDescent="0.25">
      <c r="A217" s="76"/>
      <c r="B217" s="152" t="s">
        <v>522</v>
      </c>
      <c r="C217" s="153" t="s">
        <v>523</v>
      </c>
      <c r="D217" s="154">
        <f t="shared" si="57"/>
        <v>5</v>
      </c>
      <c r="E217" s="155">
        <v>3045.52</v>
      </c>
      <c r="F217" s="111">
        <f t="shared" si="35"/>
        <v>15227.6</v>
      </c>
      <c r="G217" s="112"/>
      <c r="H217" s="128" t="s">
        <v>122</v>
      </c>
      <c r="I217" s="129"/>
      <c r="J217" s="82" t="str">
        <f t="shared" si="58"/>
        <v/>
      </c>
      <c r="K217" s="130">
        <v>3</v>
      </c>
      <c r="L217" s="116">
        <f t="shared" si="36"/>
        <v>9136.56</v>
      </c>
      <c r="M217" s="130"/>
      <c r="N217" s="116" t="str">
        <f t="shared" si="37"/>
        <v/>
      </c>
      <c r="O217" s="130"/>
      <c r="P217" s="116" t="str">
        <f t="shared" si="38"/>
        <v/>
      </c>
      <c r="Q217" s="130">
        <v>2</v>
      </c>
      <c r="R217" s="116">
        <f t="shared" si="39"/>
        <v>6091.04</v>
      </c>
      <c r="S217" s="130"/>
      <c r="T217" s="131" t="str">
        <f t="shared" si="69"/>
        <v/>
      </c>
      <c r="U217" s="130"/>
      <c r="V217" s="131" t="str">
        <f t="shared" si="41"/>
        <v/>
      </c>
      <c r="W217" s="130"/>
      <c r="X217" s="131" t="str">
        <f t="shared" si="64"/>
        <v/>
      </c>
      <c r="Y217" s="82"/>
      <c r="Z217" s="132" t="str">
        <f t="shared" si="70"/>
        <v/>
      </c>
      <c r="AA217" s="119" t="str">
        <f t="shared" si="60"/>
        <v/>
      </c>
      <c r="AB217" s="119" t="str">
        <f t="shared" si="61"/>
        <v/>
      </c>
      <c r="AC217" s="119" t="str">
        <f t="shared" si="62"/>
        <v/>
      </c>
      <c r="AD217" s="133" t="str">
        <f t="shared" si="71"/>
        <v/>
      </c>
      <c r="AE217" s="82" t="str">
        <f t="shared" si="59"/>
        <v/>
      </c>
      <c r="AF217" s="134">
        <f t="shared" si="65"/>
        <v>9136.56</v>
      </c>
      <c r="AG217" s="119" t="str">
        <f t="shared" si="66"/>
        <v/>
      </c>
      <c r="AH217" s="119" t="str">
        <f t="shared" si="67"/>
        <v/>
      </c>
      <c r="AI217" s="119">
        <f t="shared" si="68"/>
        <v>6091.04</v>
      </c>
      <c r="AJ217" s="135" t="str">
        <f t="shared" si="63"/>
        <v/>
      </c>
      <c r="AK217" s="82"/>
      <c r="AL217" s="82"/>
      <c r="AM217" s="82"/>
      <c r="AN217" s="82"/>
      <c r="AO217" s="82"/>
      <c r="AP217" s="82"/>
      <c r="AQ217" s="82"/>
      <c r="AR217" s="82"/>
      <c r="AS217" s="82"/>
      <c r="AT217" s="82"/>
    </row>
    <row r="218" spans="1:46" ht="12" customHeight="1" x14ac:dyDescent="0.25">
      <c r="A218" s="76"/>
      <c r="B218" s="152" t="s">
        <v>524</v>
      </c>
      <c r="C218" s="156" t="s">
        <v>525</v>
      </c>
      <c r="D218" s="154">
        <f t="shared" si="57"/>
        <v>20</v>
      </c>
      <c r="E218" s="155">
        <v>408.78</v>
      </c>
      <c r="F218" s="111">
        <f t="shared" si="35"/>
        <v>8175.5999999999995</v>
      </c>
      <c r="G218" s="112"/>
      <c r="H218" s="128" t="s">
        <v>122</v>
      </c>
      <c r="I218" s="129" t="s">
        <v>122</v>
      </c>
      <c r="J218" s="82" t="str">
        <f t="shared" si="58"/>
        <v/>
      </c>
      <c r="K218" s="130"/>
      <c r="L218" s="116" t="str">
        <f t="shared" si="36"/>
        <v/>
      </c>
      <c r="M218" s="130"/>
      <c r="N218" s="116" t="str">
        <f t="shared" si="37"/>
        <v/>
      </c>
      <c r="O218" s="130"/>
      <c r="P218" s="116" t="str">
        <f t="shared" si="38"/>
        <v/>
      </c>
      <c r="Q218" s="130"/>
      <c r="R218" s="116" t="str">
        <f t="shared" si="39"/>
        <v/>
      </c>
      <c r="S218" s="130"/>
      <c r="T218" s="131" t="str">
        <f t="shared" si="69"/>
        <v/>
      </c>
      <c r="U218" s="130">
        <v>20</v>
      </c>
      <c r="V218" s="131">
        <f t="shared" si="41"/>
        <v>8175.5999999999995</v>
      </c>
      <c r="W218" s="130"/>
      <c r="X218" s="131" t="str">
        <f t="shared" si="64"/>
        <v/>
      </c>
      <c r="Y218" s="82"/>
      <c r="Z218" s="132" t="str">
        <f t="shared" si="70"/>
        <v/>
      </c>
      <c r="AA218" s="119">
        <f t="shared" si="60"/>
        <v>1306.1574345027186</v>
      </c>
      <c r="AB218" s="119">
        <f t="shared" si="61"/>
        <v>3992.6277336156786</v>
      </c>
      <c r="AC218" s="119">
        <f t="shared" si="62"/>
        <v>2876.8148318816029</v>
      </c>
      <c r="AD218" s="133" t="str">
        <f t="shared" si="71"/>
        <v/>
      </c>
      <c r="AE218" s="82" t="str">
        <f t="shared" si="59"/>
        <v/>
      </c>
      <c r="AF218" s="134" t="str">
        <f t="shared" si="65"/>
        <v/>
      </c>
      <c r="AG218" s="119">
        <f t="shared" si="66"/>
        <v>1306.1574345027186</v>
      </c>
      <c r="AH218" s="119">
        <f t="shared" si="67"/>
        <v>3992.6277336156786</v>
      </c>
      <c r="AI218" s="119">
        <f t="shared" si="68"/>
        <v>2876.8148318816029</v>
      </c>
      <c r="AJ218" s="135" t="str">
        <f t="shared" si="63"/>
        <v/>
      </c>
      <c r="AK218" s="82"/>
      <c r="AL218" s="82"/>
      <c r="AM218" s="82"/>
      <c r="AN218" s="82"/>
      <c r="AO218" s="82"/>
      <c r="AP218" s="82"/>
      <c r="AQ218" s="82"/>
      <c r="AR218" s="82"/>
      <c r="AS218" s="82"/>
      <c r="AT218" s="82"/>
    </row>
    <row r="219" spans="1:46" ht="12" customHeight="1" x14ac:dyDescent="0.25">
      <c r="A219" s="76"/>
      <c r="B219" s="152" t="s">
        <v>526</v>
      </c>
      <c r="C219" s="153" t="s">
        <v>527</v>
      </c>
      <c r="D219" s="154">
        <f t="shared" si="57"/>
        <v>7</v>
      </c>
      <c r="E219" s="155">
        <v>387.26</v>
      </c>
      <c r="F219" s="111">
        <f t="shared" si="35"/>
        <v>2710.8199999999997</v>
      </c>
      <c r="G219" s="112"/>
      <c r="H219" s="128" t="s">
        <v>122</v>
      </c>
      <c r="I219" s="129" t="s">
        <v>122</v>
      </c>
      <c r="J219" s="82" t="str">
        <f t="shared" si="58"/>
        <v/>
      </c>
      <c r="K219" s="130"/>
      <c r="L219" s="116" t="str">
        <f t="shared" si="36"/>
        <v/>
      </c>
      <c r="M219" s="130"/>
      <c r="N219" s="116" t="str">
        <f t="shared" si="37"/>
        <v/>
      </c>
      <c r="O219" s="130">
        <v>7</v>
      </c>
      <c r="P219" s="116">
        <f t="shared" si="38"/>
        <v>2710.8199999999997</v>
      </c>
      <c r="Q219" s="130"/>
      <c r="R219" s="116" t="str">
        <f t="shared" si="39"/>
        <v/>
      </c>
      <c r="S219" s="130"/>
      <c r="T219" s="131" t="str">
        <f t="shared" si="69"/>
        <v/>
      </c>
      <c r="U219" s="130"/>
      <c r="V219" s="131" t="str">
        <f t="shared" si="41"/>
        <v/>
      </c>
      <c r="W219" s="130"/>
      <c r="X219" s="131" t="str">
        <f t="shared" si="64"/>
        <v/>
      </c>
      <c r="Y219" s="82"/>
      <c r="Z219" s="132" t="str">
        <f t="shared" si="70"/>
        <v/>
      </c>
      <c r="AA219" s="119" t="str">
        <f t="shared" si="60"/>
        <v/>
      </c>
      <c r="AB219" s="119" t="str">
        <f t="shared" si="61"/>
        <v/>
      </c>
      <c r="AC219" s="119" t="str">
        <f t="shared" si="62"/>
        <v/>
      </c>
      <c r="AD219" s="133" t="str">
        <f t="shared" si="71"/>
        <v/>
      </c>
      <c r="AE219" s="82" t="str">
        <f t="shared" si="59"/>
        <v/>
      </c>
      <c r="AF219" s="134" t="str">
        <f t="shared" si="65"/>
        <v/>
      </c>
      <c r="AG219" s="119" t="str">
        <f t="shared" si="66"/>
        <v/>
      </c>
      <c r="AH219" s="119">
        <f t="shared" si="67"/>
        <v>2710.8199999999997</v>
      </c>
      <c r="AI219" s="119" t="str">
        <f t="shared" si="68"/>
        <v/>
      </c>
      <c r="AJ219" s="135" t="str">
        <f t="shared" si="63"/>
        <v/>
      </c>
      <c r="AK219" s="82"/>
      <c r="AL219" s="82"/>
      <c r="AM219" s="82"/>
      <c r="AN219" s="82"/>
      <c r="AO219" s="82"/>
      <c r="AP219" s="82"/>
      <c r="AQ219" s="82"/>
      <c r="AR219" s="82"/>
      <c r="AS219" s="82"/>
      <c r="AT219" s="82"/>
    </row>
    <row r="220" spans="1:46" ht="12" customHeight="1" x14ac:dyDescent="0.25">
      <c r="A220" s="76"/>
      <c r="B220" s="152" t="s">
        <v>528</v>
      </c>
      <c r="C220" s="156" t="s">
        <v>529</v>
      </c>
      <c r="D220" s="154">
        <f t="shared" si="57"/>
        <v>2</v>
      </c>
      <c r="E220" s="155">
        <v>2063.96</v>
      </c>
      <c r="F220" s="111">
        <f t="shared" si="35"/>
        <v>4127.92</v>
      </c>
      <c r="G220" s="112"/>
      <c r="H220" s="128" t="s">
        <v>122</v>
      </c>
      <c r="I220" s="129" t="s">
        <v>122</v>
      </c>
      <c r="J220" s="82" t="str">
        <f t="shared" si="58"/>
        <v/>
      </c>
      <c r="K220" s="130"/>
      <c r="L220" s="116" t="str">
        <f t="shared" si="36"/>
        <v/>
      </c>
      <c r="M220" s="130"/>
      <c r="N220" s="116" t="str">
        <f t="shared" si="37"/>
        <v/>
      </c>
      <c r="O220" s="130"/>
      <c r="P220" s="116" t="str">
        <f t="shared" si="38"/>
        <v/>
      </c>
      <c r="Q220" s="130"/>
      <c r="R220" s="116" t="str">
        <f t="shared" si="39"/>
        <v/>
      </c>
      <c r="S220" s="130">
        <v>2</v>
      </c>
      <c r="T220" s="131">
        <f t="shared" si="69"/>
        <v>4127.92</v>
      </c>
      <c r="U220" s="130"/>
      <c r="V220" s="131" t="str">
        <f t="shared" si="41"/>
        <v/>
      </c>
      <c r="W220" s="130"/>
      <c r="X220" s="131" t="str">
        <f t="shared" si="64"/>
        <v/>
      </c>
      <c r="Y220" s="82"/>
      <c r="Z220" s="132">
        <f t="shared" si="70"/>
        <v>722.29101031883704</v>
      </c>
      <c r="AA220" s="119">
        <f t="shared" si="60"/>
        <v>544.09310925559384</v>
      </c>
      <c r="AB220" s="119">
        <f t="shared" si="61"/>
        <v>1663.1695232896125</v>
      </c>
      <c r="AC220" s="119">
        <f t="shared" si="62"/>
        <v>1198.3663571359568</v>
      </c>
      <c r="AD220" s="133">
        <f t="shared" si="71"/>
        <v>0</v>
      </c>
      <c r="AE220" s="82" t="str">
        <f t="shared" si="59"/>
        <v/>
      </c>
      <c r="AF220" s="134">
        <f t="shared" si="65"/>
        <v>722.29101031883704</v>
      </c>
      <c r="AG220" s="119">
        <f t="shared" si="66"/>
        <v>544.09310925559384</v>
      </c>
      <c r="AH220" s="119">
        <f t="shared" si="67"/>
        <v>1663.1695232896125</v>
      </c>
      <c r="AI220" s="119">
        <f t="shared" si="68"/>
        <v>1198.3663571359568</v>
      </c>
      <c r="AJ220" s="135" t="str">
        <f t="shared" si="63"/>
        <v/>
      </c>
      <c r="AK220" s="82"/>
      <c r="AL220" s="82"/>
      <c r="AM220" s="82"/>
      <c r="AN220" s="82"/>
      <c r="AO220" s="82"/>
      <c r="AP220" s="82"/>
      <c r="AQ220" s="82"/>
      <c r="AR220" s="82"/>
      <c r="AS220" s="82"/>
      <c r="AT220" s="82"/>
    </row>
    <row r="221" spans="1:46" ht="12" customHeight="1" x14ac:dyDescent="0.25">
      <c r="A221" s="76"/>
      <c r="B221" s="152" t="s">
        <v>530</v>
      </c>
      <c r="C221" s="153" t="s">
        <v>531</v>
      </c>
      <c r="D221" s="154">
        <f t="shared" si="57"/>
        <v>24</v>
      </c>
      <c r="E221" s="155">
        <v>151.38999999999999</v>
      </c>
      <c r="F221" s="111">
        <f t="shared" si="35"/>
        <v>3633.3599999999997</v>
      </c>
      <c r="G221" s="112"/>
      <c r="H221" s="128" t="s">
        <v>122</v>
      </c>
      <c r="I221" s="129" t="s">
        <v>122</v>
      </c>
      <c r="J221" s="82" t="str">
        <f t="shared" si="58"/>
        <v/>
      </c>
      <c r="K221" s="130">
        <v>3</v>
      </c>
      <c r="L221" s="116">
        <f t="shared" si="36"/>
        <v>454.16999999999996</v>
      </c>
      <c r="M221" s="130"/>
      <c r="N221" s="116" t="str">
        <f t="shared" si="37"/>
        <v/>
      </c>
      <c r="O221" s="130"/>
      <c r="P221" s="116" t="str">
        <f t="shared" si="38"/>
        <v/>
      </c>
      <c r="Q221" s="130"/>
      <c r="R221" s="116" t="str">
        <f t="shared" si="39"/>
        <v/>
      </c>
      <c r="S221" s="130">
        <v>21</v>
      </c>
      <c r="T221" s="131">
        <f t="shared" si="69"/>
        <v>3179.1899999999996</v>
      </c>
      <c r="U221" s="130"/>
      <c r="V221" s="131" t="str">
        <f t="shared" si="41"/>
        <v/>
      </c>
      <c r="W221" s="130"/>
      <c r="X221" s="131" t="str">
        <f t="shared" si="64"/>
        <v/>
      </c>
      <c r="Y221" s="82"/>
      <c r="Z221" s="132">
        <f t="shared" si="70"/>
        <v>556.2850920307427</v>
      </c>
      <c r="AA221" s="119">
        <f t="shared" si="60"/>
        <v>419.04285257812438</v>
      </c>
      <c r="AB221" s="119">
        <f t="shared" si="61"/>
        <v>1280.919183692296</v>
      </c>
      <c r="AC221" s="119">
        <f t="shared" si="62"/>
        <v>922.9428716988366</v>
      </c>
      <c r="AD221" s="133">
        <f t="shared" si="71"/>
        <v>0</v>
      </c>
      <c r="AE221" s="82" t="str">
        <f t="shared" si="59"/>
        <v/>
      </c>
      <c r="AF221" s="134">
        <f t="shared" si="65"/>
        <v>1010.4550920307427</v>
      </c>
      <c r="AG221" s="119">
        <f t="shared" si="66"/>
        <v>419.04285257812438</v>
      </c>
      <c r="AH221" s="119">
        <f t="shared" si="67"/>
        <v>1280.919183692296</v>
      </c>
      <c r="AI221" s="119">
        <f t="shared" si="68"/>
        <v>922.9428716988366</v>
      </c>
      <c r="AJ221" s="135" t="str">
        <f t="shared" si="63"/>
        <v/>
      </c>
      <c r="AK221" s="82"/>
      <c r="AL221" s="82"/>
      <c r="AM221" s="82"/>
      <c r="AN221" s="82"/>
      <c r="AO221" s="82"/>
      <c r="AP221" s="82"/>
      <c r="AQ221" s="82"/>
      <c r="AR221" s="82"/>
      <c r="AS221" s="82"/>
      <c r="AT221" s="82"/>
    </row>
    <row r="222" spans="1:46" ht="12" customHeight="1" thickBot="1" x14ac:dyDescent="0.3">
      <c r="A222" s="76"/>
      <c r="B222" s="157" t="s">
        <v>532</v>
      </c>
      <c r="C222" s="158" t="s">
        <v>533</v>
      </c>
      <c r="D222" s="159">
        <f t="shared" si="57"/>
        <v>99</v>
      </c>
      <c r="E222" s="160">
        <v>94.94</v>
      </c>
      <c r="F222" s="161">
        <f t="shared" si="35"/>
        <v>9399.06</v>
      </c>
      <c r="G222" s="162"/>
      <c r="H222" s="163" t="s">
        <v>122</v>
      </c>
      <c r="I222" s="164" t="s">
        <v>122</v>
      </c>
      <c r="J222" s="82" t="str">
        <f t="shared" si="58"/>
        <v/>
      </c>
      <c r="K222" s="130">
        <v>15</v>
      </c>
      <c r="L222" s="116">
        <f t="shared" si="36"/>
        <v>1424.1</v>
      </c>
      <c r="M222" s="130"/>
      <c r="N222" s="116" t="str">
        <f t="shared" si="37"/>
        <v/>
      </c>
      <c r="O222" s="130"/>
      <c r="P222" s="116" t="str">
        <f t="shared" si="38"/>
        <v/>
      </c>
      <c r="Q222" s="130"/>
      <c r="R222" s="116" t="str">
        <f t="shared" si="39"/>
        <v/>
      </c>
      <c r="S222" s="130">
        <v>84</v>
      </c>
      <c r="T222" s="131">
        <f t="shared" si="69"/>
        <v>7974.96</v>
      </c>
      <c r="U222" s="130"/>
      <c r="V222" s="131" t="str">
        <f t="shared" si="41"/>
        <v/>
      </c>
      <c r="W222" s="130"/>
      <c r="X222" s="131" t="str">
        <f t="shared" si="64"/>
        <v/>
      </c>
      <c r="Y222" s="82"/>
      <c r="Z222" s="132">
        <f t="shared" si="70"/>
        <v>1395.434484111202</v>
      </c>
      <c r="AA222" s="119">
        <f t="shared" si="60"/>
        <v>1051.1639718281824</v>
      </c>
      <c r="AB222" s="119">
        <f t="shared" si="61"/>
        <v>3213.1704154764939</v>
      </c>
      <c r="AC222" s="119">
        <f t="shared" si="62"/>
        <v>2315.191128584122</v>
      </c>
      <c r="AD222" s="133">
        <f t="shared" si="71"/>
        <v>0</v>
      </c>
      <c r="AE222" s="82" t="str">
        <f t="shared" si="59"/>
        <v/>
      </c>
      <c r="AF222" s="134">
        <f t="shared" si="65"/>
        <v>2819.5344841112019</v>
      </c>
      <c r="AG222" s="119">
        <f t="shared" si="66"/>
        <v>1051.1639718281824</v>
      </c>
      <c r="AH222" s="119">
        <f t="shared" si="67"/>
        <v>3213.1704154764939</v>
      </c>
      <c r="AI222" s="119">
        <f t="shared" si="68"/>
        <v>2315.191128584122</v>
      </c>
      <c r="AJ222" s="135" t="str">
        <f t="shared" si="63"/>
        <v/>
      </c>
      <c r="AK222" s="82"/>
      <c r="AL222" s="82"/>
      <c r="AM222" s="82"/>
      <c r="AN222" s="82"/>
      <c r="AO222" s="82"/>
      <c r="AP222" s="82"/>
      <c r="AQ222" s="82"/>
      <c r="AR222" s="82"/>
      <c r="AS222" s="82"/>
      <c r="AT222" s="82"/>
    </row>
    <row r="223" spans="1:46" ht="12" customHeight="1" x14ac:dyDescent="0.25">
      <c r="A223" s="76"/>
      <c r="B223" s="165" t="s">
        <v>534</v>
      </c>
      <c r="C223" s="166" t="s">
        <v>535</v>
      </c>
      <c r="D223" s="167">
        <f t="shared" si="57"/>
        <v>4</v>
      </c>
      <c r="E223" s="168">
        <v>819</v>
      </c>
      <c r="F223" s="111">
        <f t="shared" si="35"/>
        <v>3276</v>
      </c>
      <c r="G223" s="112"/>
      <c r="H223" s="128" t="s">
        <v>122</v>
      </c>
      <c r="I223" s="129" t="s">
        <v>122</v>
      </c>
      <c r="J223" s="82" t="str">
        <f t="shared" si="58"/>
        <v/>
      </c>
      <c r="K223" s="130">
        <v>1</v>
      </c>
      <c r="L223" s="116">
        <f t="shared" si="36"/>
        <v>819</v>
      </c>
      <c r="M223" s="130">
        <v>1</v>
      </c>
      <c r="N223" s="116">
        <f t="shared" si="37"/>
        <v>819</v>
      </c>
      <c r="O223" s="130">
        <v>1</v>
      </c>
      <c r="P223" s="116">
        <f t="shared" si="38"/>
        <v>819</v>
      </c>
      <c r="Q223" s="130">
        <v>1</v>
      </c>
      <c r="R223" s="116">
        <f t="shared" si="39"/>
        <v>819</v>
      </c>
      <c r="S223" s="130"/>
      <c r="T223" s="131" t="str">
        <f t="shared" si="69"/>
        <v/>
      </c>
      <c r="U223" s="130"/>
      <c r="V223" s="131" t="str">
        <f t="shared" si="41"/>
        <v/>
      </c>
      <c r="W223" s="130"/>
      <c r="X223" s="131" t="str">
        <f t="shared" si="64"/>
        <v/>
      </c>
      <c r="Y223" s="82"/>
      <c r="Z223" s="132" t="str">
        <f t="shared" si="70"/>
        <v/>
      </c>
      <c r="AA223" s="119" t="str">
        <f t="shared" si="60"/>
        <v/>
      </c>
      <c r="AB223" s="119" t="str">
        <f t="shared" si="61"/>
        <v/>
      </c>
      <c r="AC223" s="119" t="str">
        <f t="shared" si="62"/>
        <v/>
      </c>
      <c r="AD223" s="133" t="str">
        <f t="shared" si="71"/>
        <v/>
      </c>
      <c r="AE223" s="82" t="str">
        <f t="shared" si="59"/>
        <v/>
      </c>
      <c r="AF223" s="134">
        <f t="shared" si="65"/>
        <v>819</v>
      </c>
      <c r="AG223" s="119">
        <f t="shared" si="66"/>
        <v>819</v>
      </c>
      <c r="AH223" s="119">
        <f t="shared" si="67"/>
        <v>819</v>
      </c>
      <c r="AI223" s="119">
        <f t="shared" si="68"/>
        <v>819</v>
      </c>
      <c r="AJ223" s="135" t="str">
        <f t="shared" si="63"/>
        <v/>
      </c>
      <c r="AK223" s="82"/>
      <c r="AL223" s="82"/>
      <c r="AM223" s="82"/>
      <c r="AN223" s="82"/>
      <c r="AO223" s="82"/>
      <c r="AP223" s="82"/>
      <c r="AQ223" s="82"/>
      <c r="AR223" s="82"/>
      <c r="AS223" s="82"/>
      <c r="AT223" s="82"/>
    </row>
    <row r="224" spans="1:46" ht="12" customHeight="1" x14ac:dyDescent="0.25">
      <c r="A224" s="76"/>
      <c r="B224" s="169" t="s">
        <v>536</v>
      </c>
      <c r="C224" s="170" t="s">
        <v>537</v>
      </c>
      <c r="D224" s="171">
        <f t="shared" si="57"/>
        <v>6</v>
      </c>
      <c r="E224" s="172">
        <v>334.95</v>
      </c>
      <c r="F224" s="111">
        <f t="shared" si="35"/>
        <v>2009.6999999999998</v>
      </c>
      <c r="G224" s="112"/>
      <c r="H224" s="128" t="s">
        <v>122</v>
      </c>
      <c r="I224" s="129" t="s">
        <v>122</v>
      </c>
      <c r="J224" s="82" t="str">
        <f t="shared" si="58"/>
        <v/>
      </c>
      <c r="K224" s="130">
        <v>1</v>
      </c>
      <c r="L224" s="116">
        <f t="shared" si="36"/>
        <v>334.95</v>
      </c>
      <c r="M224" s="130">
        <v>1</v>
      </c>
      <c r="N224" s="116">
        <f t="shared" si="37"/>
        <v>334.95</v>
      </c>
      <c r="O224" s="130">
        <v>2</v>
      </c>
      <c r="P224" s="116">
        <f t="shared" si="38"/>
        <v>669.9</v>
      </c>
      <c r="Q224" s="130"/>
      <c r="R224" s="116" t="str">
        <f t="shared" si="39"/>
        <v/>
      </c>
      <c r="S224" s="130"/>
      <c r="T224" s="131" t="str">
        <f t="shared" si="69"/>
        <v/>
      </c>
      <c r="U224" s="130">
        <v>2</v>
      </c>
      <c r="V224" s="131">
        <f t="shared" si="41"/>
        <v>669.9</v>
      </c>
      <c r="W224" s="130"/>
      <c r="X224" s="131" t="str">
        <f t="shared" si="64"/>
        <v/>
      </c>
      <c r="Y224" s="82"/>
      <c r="Z224" s="132" t="str">
        <f t="shared" si="70"/>
        <v/>
      </c>
      <c r="AA224" s="119">
        <f t="shared" si="60"/>
        <v>107.02515599752572</v>
      </c>
      <c r="AB224" s="119">
        <f t="shared" si="61"/>
        <v>327.15168535020587</v>
      </c>
      <c r="AC224" s="119">
        <f t="shared" si="62"/>
        <v>235.72315865226844</v>
      </c>
      <c r="AD224" s="133" t="str">
        <f t="shared" si="71"/>
        <v/>
      </c>
      <c r="AE224" s="82" t="str">
        <f t="shared" si="59"/>
        <v/>
      </c>
      <c r="AF224" s="134">
        <f t="shared" si="65"/>
        <v>334.95</v>
      </c>
      <c r="AG224" s="119">
        <f t="shared" si="66"/>
        <v>441.97515599752569</v>
      </c>
      <c r="AH224" s="119">
        <f t="shared" si="67"/>
        <v>997.05168535020584</v>
      </c>
      <c r="AI224" s="119">
        <f t="shared" si="68"/>
        <v>235.72315865226844</v>
      </c>
      <c r="AJ224" s="135" t="str">
        <f t="shared" si="63"/>
        <v/>
      </c>
      <c r="AK224" s="82"/>
      <c r="AL224" s="82"/>
      <c r="AM224" s="82"/>
      <c r="AN224" s="82"/>
      <c r="AO224" s="82"/>
      <c r="AP224" s="82"/>
      <c r="AQ224" s="82"/>
      <c r="AR224" s="82"/>
      <c r="AS224" s="82"/>
      <c r="AT224" s="82"/>
    </row>
    <row r="225" spans="1:46" ht="12" customHeight="1" x14ac:dyDescent="0.25">
      <c r="A225" s="76"/>
      <c r="B225" s="169" t="s">
        <v>538</v>
      </c>
      <c r="C225" s="170" t="s">
        <v>539</v>
      </c>
      <c r="D225" s="171">
        <f t="shared" si="57"/>
        <v>1</v>
      </c>
      <c r="E225" s="172">
        <v>651</v>
      </c>
      <c r="F225" s="111">
        <f t="shared" si="35"/>
        <v>651</v>
      </c>
      <c r="G225" s="112"/>
      <c r="H225" s="128" t="s">
        <v>122</v>
      </c>
      <c r="I225" s="129" t="s">
        <v>122</v>
      </c>
      <c r="J225" s="82" t="str">
        <f t="shared" si="58"/>
        <v/>
      </c>
      <c r="K225" s="130"/>
      <c r="L225" s="116" t="str">
        <f t="shared" si="36"/>
        <v/>
      </c>
      <c r="M225" s="130"/>
      <c r="N225" s="116" t="str">
        <f t="shared" si="37"/>
        <v/>
      </c>
      <c r="O225" s="130"/>
      <c r="P225" s="116" t="str">
        <f t="shared" si="38"/>
        <v/>
      </c>
      <c r="Q225" s="130"/>
      <c r="R225" s="116" t="str">
        <f t="shared" si="39"/>
        <v/>
      </c>
      <c r="S225" s="130">
        <v>1</v>
      </c>
      <c r="T225" s="131">
        <f t="shared" si="69"/>
        <v>651</v>
      </c>
      <c r="U225" s="130"/>
      <c r="V225" s="131" t="str">
        <f t="shared" si="41"/>
        <v/>
      </c>
      <c r="W225" s="130"/>
      <c r="X225" s="131" t="str">
        <f t="shared" si="64"/>
        <v/>
      </c>
      <c r="Y225" s="82"/>
      <c r="Z225" s="132">
        <f t="shared" si="70"/>
        <v>113.9100195056016</v>
      </c>
      <c r="AA225" s="119">
        <f t="shared" si="60"/>
        <v>85.807044256039759</v>
      </c>
      <c r="AB225" s="119">
        <f t="shared" si="61"/>
        <v>262.29271876914714</v>
      </c>
      <c r="AC225" s="119">
        <f t="shared" si="62"/>
        <v>188.99021746921156</v>
      </c>
      <c r="AD225" s="133">
        <f t="shared" si="71"/>
        <v>0</v>
      </c>
      <c r="AE225" s="82" t="str">
        <f t="shared" si="59"/>
        <v/>
      </c>
      <c r="AF225" s="134">
        <f t="shared" si="65"/>
        <v>113.9100195056016</v>
      </c>
      <c r="AG225" s="119">
        <f t="shared" si="66"/>
        <v>85.807044256039759</v>
      </c>
      <c r="AH225" s="119">
        <f t="shared" si="67"/>
        <v>262.29271876914714</v>
      </c>
      <c r="AI225" s="119">
        <f t="shared" si="68"/>
        <v>188.99021746921156</v>
      </c>
      <c r="AJ225" s="135" t="str">
        <f t="shared" si="63"/>
        <v/>
      </c>
      <c r="AK225" s="82"/>
      <c r="AL225" s="82"/>
      <c r="AM225" s="82"/>
      <c r="AN225" s="82"/>
      <c r="AO225" s="82"/>
      <c r="AP225" s="82"/>
      <c r="AQ225" s="82"/>
      <c r="AR225" s="82"/>
      <c r="AS225" s="82"/>
      <c r="AT225" s="82"/>
    </row>
    <row r="226" spans="1:46" ht="12" customHeight="1" x14ac:dyDescent="0.25">
      <c r="A226" s="76"/>
      <c r="B226" s="169" t="s">
        <v>540</v>
      </c>
      <c r="C226" s="170" t="s">
        <v>541</v>
      </c>
      <c r="D226" s="171">
        <f t="shared" si="57"/>
        <v>5</v>
      </c>
      <c r="E226" s="172">
        <v>515.54999999999995</v>
      </c>
      <c r="F226" s="111">
        <f t="shared" si="35"/>
        <v>2577.75</v>
      </c>
      <c r="G226" s="112"/>
      <c r="H226" s="128" t="s">
        <v>122</v>
      </c>
      <c r="I226" s="129" t="s">
        <v>122</v>
      </c>
      <c r="J226" s="82" t="str">
        <f t="shared" si="58"/>
        <v/>
      </c>
      <c r="K226" s="130">
        <v>1</v>
      </c>
      <c r="L226" s="116">
        <f t="shared" si="36"/>
        <v>515.54999999999995</v>
      </c>
      <c r="M226" s="130">
        <v>1</v>
      </c>
      <c r="N226" s="116">
        <f t="shared" si="37"/>
        <v>515.54999999999995</v>
      </c>
      <c r="O226" s="130">
        <v>2</v>
      </c>
      <c r="P226" s="116">
        <f t="shared" si="38"/>
        <v>1031.0999999999999</v>
      </c>
      <c r="Q226" s="130">
        <v>1</v>
      </c>
      <c r="R226" s="116">
        <f t="shared" si="39"/>
        <v>515.54999999999995</v>
      </c>
      <c r="S226" s="130"/>
      <c r="T226" s="131" t="str">
        <f t="shared" si="69"/>
        <v/>
      </c>
      <c r="U226" s="130"/>
      <c r="V226" s="131" t="str">
        <f t="shared" si="41"/>
        <v/>
      </c>
      <c r="W226" s="130"/>
      <c r="X226" s="131" t="str">
        <f t="shared" si="64"/>
        <v/>
      </c>
      <c r="Y226" s="82"/>
      <c r="Z226" s="132" t="str">
        <f t="shared" si="70"/>
        <v/>
      </c>
      <c r="AA226" s="119" t="str">
        <f t="shared" si="60"/>
        <v/>
      </c>
      <c r="AB226" s="119" t="str">
        <f t="shared" si="61"/>
        <v/>
      </c>
      <c r="AC226" s="119" t="str">
        <f t="shared" si="62"/>
        <v/>
      </c>
      <c r="AD226" s="133" t="str">
        <f t="shared" si="71"/>
        <v/>
      </c>
      <c r="AE226" s="82" t="str">
        <f t="shared" si="59"/>
        <v/>
      </c>
      <c r="AF226" s="134">
        <f t="shared" si="65"/>
        <v>515.54999999999995</v>
      </c>
      <c r="AG226" s="119">
        <f t="shared" si="66"/>
        <v>515.54999999999995</v>
      </c>
      <c r="AH226" s="119">
        <f t="shared" si="67"/>
        <v>1031.0999999999999</v>
      </c>
      <c r="AI226" s="119">
        <f t="shared" si="68"/>
        <v>515.54999999999995</v>
      </c>
      <c r="AJ226" s="135" t="str">
        <f t="shared" si="63"/>
        <v/>
      </c>
      <c r="AK226" s="82"/>
      <c r="AL226" s="82"/>
      <c r="AM226" s="82"/>
      <c r="AN226" s="82"/>
      <c r="AO226" s="82"/>
      <c r="AP226" s="82"/>
      <c r="AQ226" s="82"/>
      <c r="AR226" s="82"/>
      <c r="AS226" s="82"/>
      <c r="AT226" s="82"/>
    </row>
    <row r="227" spans="1:46" ht="12" customHeight="1" x14ac:dyDescent="0.25">
      <c r="A227" s="76"/>
      <c r="B227" s="169" t="s">
        <v>542</v>
      </c>
      <c r="C227" s="170" t="s">
        <v>541</v>
      </c>
      <c r="D227" s="171">
        <f t="shared" si="57"/>
        <v>1</v>
      </c>
      <c r="E227" s="172">
        <v>471.15</v>
      </c>
      <c r="F227" s="111">
        <f t="shared" si="35"/>
        <v>471.15</v>
      </c>
      <c r="G227" s="112"/>
      <c r="H227" s="128" t="s">
        <v>122</v>
      </c>
      <c r="I227" s="129" t="s">
        <v>122</v>
      </c>
      <c r="J227" s="82" t="str">
        <f t="shared" si="58"/>
        <v/>
      </c>
      <c r="K227" s="130"/>
      <c r="L227" s="116" t="str">
        <f t="shared" si="36"/>
        <v/>
      </c>
      <c r="M227" s="130"/>
      <c r="N227" s="116" t="str">
        <f t="shared" si="37"/>
        <v/>
      </c>
      <c r="O227" s="130"/>
      <c r="P227" s="116" t="str">
        <f t="shared" si="38"/>
        <v/>
      </c>
      <c r="Q227" s="130"/>
      <c r="R227" s="116" t="str">
        <f t="shared" si="39"/>
        <v/>
      </c>
      <c r="S227" s="130">
        <v>1</v>
      </c>
      <c r="T227" s="131">
        <f t="shared" si="69"/>
        <v>471.15</v>
      </c>
      <c r="U227" s="130"/>
      <c r="V227" s="131" t="str">
        <f t="shared" si="41"/>
        <v/>
      </c>
      <c r="W227" s="130"/>
      <c r="X227" s="131" t="str">
        <f t="shared" si="64"/>
        <v/>
      </c>
      <c r="Y227" s="82"/>
      <c r="Z227" s="132">
        <f t="shared" si="70"/>
        <v>82.440408126058657</v>
      </c>
      <c r="AA227" s="119">
        <f t="shared" si="60"/>
        <v>62.101365439682226</v>
      </c>
      <c r="AB227" s="119">
        <f t="shared" si="61"/>
        <v>189.82982250089657</v>
      </c>
      <c r="AC227" s="119">
        <f t="shared" si="62"/>
        <v>136.77840393336257</v>
      </c>
      <c r="AD227" s="133">
        <f t="shared" si="71"/>
        <v>0</v>
      </c>
      <c r="AE227" s="82" t="str">
        <f t="shared" si="59"/>
        <v/>
      </c>
      <c r="AF227" s="134">
        <f t="shared" si="65"/>
        <v>82.440408126058657</v>
      </c>
      <c r="AG227" s="119">
        <f t="shared" si="66"/>
        <v>62.101365439682226</v>
      </c>
      <c r="AH227" s="119">
        <f t="shared" si="67"/>
        <v>189.82982250089657</v>
      </c>
      <c r="AI227" s="119">
        <f t="shared" si="68"/>
        <v>136.77840393336257</v>
      </c>
      <c r="AJ227" s="135" t="str">
        <f t="shared" si="63"/>
        <v/>
      </c>
      <c r="AK227" s="82"/>
      <c r="AL227" s="82"/>
      <c r="AM227" s="82"/>
      <c r="AN227" s="82"/>
      <c r="AO227" s="82"/>
      <c r="AP227" s="82"/>
      <c r="AQ227" s="82"/>
      <c r="AR227" s="82"/>
      <c r="AS227" s="82"/>
      <c r="AT227" s="82"/>
    </row>
    <row r="228" spans="1:46" ht="12" customHeight="1" x14ac:dyDescent="0.25">
      <c r="A228" s="76"/>
      <c r="B228" s="169" t="s">
        <v>543</v>
      </c>
      <c r="C228" s="170" t="s">
        <v>544</v>
      </c>
      <c r="D228" s="171">
        <f t="shared" si="57"/>
        <v>2</v>
      </c>
      <c r="E228" s="172">
        <v>493.5</v>
      </c>
      <c r="F228" s="111">
        <f t="shared" si="35"/>
        <v>987</v>
      </c>
      <c r="G228" s="112"/>
      <c r="H228" s="128" t="s">
        <v>122</v>
      </c>
      <c r="I228" s="129" t="s">
        <v>122</v>
      </c>
      <c r="J228" s="82" t="str">
        <f t="shared" si="58"/>
        <v/>
      </c>
      <c r="K228" s="130">
        <v>1</v>
      </c>
      <c r="L228" s="116">
        <f t="shared" si="36"/>
        <v>493.5</v>
      </c>
      <c r="M228" s="130">
        <v>1</v>
      </c>
      <c r="N228" s="116">
        <f t="shared" si="37"/>
        <v>493.5</v>
      </c>
      <c r="O228" s="130"/>
      <c r="P228" s="116" t="str">
        <f t="shared" si="38"/>
        <v/>
      </c>
      <c r="Q228" s="130"/>
      <c r="R228" s="116" t="str">
        <f t="shared" si="39"/>
        <v/>
      </c>
      <c r="S228" s="130"/>
      <c r="T228" s="131" t="str">
        <f t="shared" si="69"/>
        <v/>
      </c>
      <c r="U228" s="130"/>
      <c r="V228" s="131" t="str">
        <f t="shared" si="41"/>
        <v/>
      </c>
      <c r="W228" s="130"/>
      <c r="X228" s="131" t="str">
        <f t="shared" si="64"/>
        <v/>
      </c>
      <c r="Y228" s="82"/>
      <c r="Z228" s="132" t="str">
        <f t="shared" si="70"/>
        <v/>
      </c>
      <c r="AA228" s="119" t="str">
        <f t="shared" si="60"/>
        <v/>
      </c>
      <c r="AB228" s="119" t="str">
        <f t="shared" si="61"/>
        <v/>
      </c>
      <c r="AC228" s="119" t="str">
        <f t="shared" si="62"/>
        <v/>
      </c>
      <c r="AD228" s="133" t="str">
        <f t="shared" si="71"/>
        <v/>
      </c>
      <c r="AE228" s="82" t="str">
        <f t="shared" si="59"/>
        <v/>
      </c>
      <c r="AF228" s="134">
        <f t="shared" si="65"/>
        <v>493.5</v>
      </c>
      <c r="AG228" s="119">
        <f t="shared" si="66"/>
        <v>493.5</v>
      </c>
      <c r="AH228" s="119" t="str">
        <f t="shared" si="67"/>
        <v/>
      </c>
      <c r="AI228" s="119" t="str">
        <f t="shared" si="68"/>
        <v/>
      </c>
      <c r="AJ228" s="135" t="str">
        <f t="shared" si="63"/>
        <v/>
      </c>
      <c r="AK228" s="82"/>
      <c r="AL228" s="82"/>
      <c r="AM228" s="82"/>
      <c r="AN228" s="82"/>
      <c r="AO228" s="82"/>
      <c r="AP228" s="82"/>
      <c r="AQ228" s="82"/>
      <c r="AR228" s="82"/>
      <c r="AS228" s="82"/>
      <c r="AT228" s="82"/>
    </row>
    <row r="229" spans="1:46" ht="12" customHeight="1" x14ac:dyDescent="0.25">
      <c r="A229" s="76"/>
      <c r="B229" s="169" t="s">
        <v>545</v>
      </c>
      <c r="C229" s="170" t="s">
        <v>546</v>
      </c>
      <c r="D229" s="171">
        <f t="shared" si="57"/>
        <v>2</v>
      </c>
      <c r="E229" s="172">
        <v>493.5</v>
      </c>
      <c r="F229" s="111">
        <f t="shared" si="35"/>
        <v>987</v>
      </c>
      <c r="G229" s="112"/>
      <c r="H229" s="128" t="s">
        <v>122</v>
      </c>
      <c r="I229" s="129" t="s">
        <v>122</v>
      </c>
      <c r="J229" s="82" t="str">
        <f t="shared" si="58"/>
        <v/>
      </c>
      <c r="K229" s="130"/>
      <c r="L229" s="116" t="str">
        <f t="shared" si="36"/>
        <v/>
      </c>
      <c r="M229" s="130"/>
      <c r="N229" s="116" t="str">
        <f t="shared" si="37"/>
        <v/>
      </c>
      <c r="O229" s="130">
        <v>1</v>
      </c>
      <c r="P229" s="116">
        <f t="shared" si="38"/>
        <v>493.5</v>
      </c>
      <c r="Q229" s="130">
        <v>1</v>
      </c>
      <c r="R229" s="116">
        <f t="shared" si="39"/>
        <v>493.5</v>
      </c>
      <c r="S229" s="130"/>
      <c r="T229" s="131" t="str">
        <f t="shared" si="69"/>
        <v/>
      </c>
      <c r="U229" s="130"/>
      <c r="V229" s="131" t="str">
        <f t="shared" si="41"/>
        <v/>
      </c>
      <c r="W229" s="130"/>
      <c r="X229" s="131" t="str">
        <f t="shared" si="64"/>
        <v/>
      </c>
      <c r="Y229" s="82"/>
      <c r="Z229" s="132" t="str">
        <f t="shared" si="70"/>
        <v/>
      </c>
      <c r="AA229" s="119" t="str">
        <f t="shared" si="60"/>
        <v/>
      </c>
      <c r="AB229" s="119" t="str">
        <f t="shared" si="61"/>
        <v/>
      </c>
      <c r="AC229" s="119" t="str">
        <f t="shared" si="62"/>
        <v/>
      </c>
      <c r="AD229" s="133" t="str">
        <f t="shared" si="71"/>
        <v/>
      </c>
      <c r="AE229" s="82" t="str">
        <f t="shared" si="59"/>
        <v/>
      </c>
      <c r="AF229" s="134" t="str">
        <f t="shared" si="65"/>
        <v/>
      </c>
      <c r="AG229" s="119" t="str">
        <f t="shared" si="66"/>
        <v/>
      </c>
      <c r="AH229" s="119">
        <f t="shared" si="67"/>
        <v>493.5</v>
      </c>
      <c r="AI229" s="119">
        <f t="shared" si="68"/>
        <v>493.5</v>
      </c>
      <c r="AJ229" s="135" t="str">
        <f t="shared" si="63"/>
        <v/>
      </c>
      <c r="AK229" s="82"/>
      <c r="AL229" s="82"/>
      <c r="AM229" s="82"/>
      <c r="AN229" s="82"/>
      <c r="AO229" s="82"/>
      <c r="AP229" s="82"/>
      <c r="AQ229" s="82"/>
      <c r="AR229" s="82"/>
      <c r="AS229" s="82"/>
      <c r="AT229" s="82"/>
    </row>
    <row r="230" spans="1:46" ht="12" customHeight="1" x14ac:dyDescent="0.25">
      <c r="A230" s="76"/>
      <c r="B230" s="169" t="s">
        <v>547</v>
      </c>
      <c r="C230" s="170" t="s">
        <v>548</v>
      </c>
      <c r="D230" s="171">
        <f t="shared" si="57"/>
        <v>3</v>
      </c>
      <c r="E230" s="172">
        <v>249.9</v>
      </c>
      <c r="F230" s="111">
        <f t="shared" si="35"/>
        <v>749.7</v>
      </c>
      <c r="G230" s="112"/>
      <c r="H230" s="128" t="s">
        <v>122</v>
      </c>
      <c r="I230" s="129" t="s">
        <v>122</v>
      </c>
      <c r="J230" s="82" t="str">
        <f t="shared" si="58"/>
        <v/>
      </c>
      <c r="K230" s="130">
        <v>1</v>
      </c>
      <c r="L230" s="116">
        <f t="shared" si="36"/>
        <v>249.9</v>
      </c>
      <c r="M230" s="130"/>
      <c r="N230" s="116" t="str">
        <f t="shared" si="37"/>
        <v/>
      </c>
      <c r="O230" s="130">
        <v>1</v>
      </c>
      <c r="P230" s="116">
        <f t="shared" si="38"/>
        <v>249.9</v>
      </c>
      <c r="Q230" s="130">
        <v>1</v>
      </c>
      <c r="R230" s="116">
        <f t="shared" si="39"/>
        <v>249.9</v>
      </c>
      <c r="S230" s="130"/>
      <c r="T230" s="131" t="str">
        <f t="shared" si="69"/>
        <v/>
      </c>
      <c r="U230" s="130"/>
      <c r="V230" s="131" t="str">
        <f t="shared" si="41"/>
        <v/>
      </c>
      <c r="W230" s="130"/>
      <c r="X230" s="131" t="str">
        <f t="shared" si="64"/>
        <v/>
      </c>
      <c r="Y230" s="82"/>
      <c r="Z230" s="132" t="str">
        <f t="shared" si="70"/>
        <v/>
      </c>
      <c r="AA230" s="119" t="str">
        <f t="shared" si="60"/>
        <v/>
      </c>
      <c r="AB230" s="119" t="str">
        <f t="shared" si="61"/>
        <v/>
      </c>
      <c r="AC230" s="119" t="str">
        <f t="shared" si="62"/>
        <v/>
      </c>
      <c r="AD230" s="133" t="str">
        <f t="shared" si="71"/>
        <v/>
      </c>
      <c r="AE230" s="82" t="str">
        <f t="shared" si="59"/>
        <v/>
      </c>
      <c r="AF230" s="134">
        <f t="shared" si="65"/>
        <v>249.9</v>
      </c>
      <c r="AG230" s="119" t="str">
        <f t="shared" si="66"/>
        <v/>
      </c>
      <c r="AH230" s="119">
        <f t="shared" si="67"/>
        <v>249.9</v>
      </c>
      <c r="AI230" s="119">
        <f t="shared" si="68"/>
        <v>249.9</v>
      </c>
      <c r="AJ230" s="135" t="str">
        <f t="shared" si="63"/>
        <v/>
      </c>
      <c r="AK230" s="82"/>
      <c r="AL230" s="82"/>
      <c r="AM230" s="82"/>
      <c r="AN230" s="82"/>
      <c r="AO230" s="82"/>
      <c r="AP230" s="82"/>
      <c r="AQ230" s="82"/>
      <c r="AR230" s="82"/>
      <c r="AS230" s="82"/>
      <c r="AT230" s="82"/>
    </row>
    <row r="231" spans="1:46" ht="12" customHeight="1" x14ac:dyDescent="0.25">
      <c r="A231" s="76"/>
      <c r="B231" s="169" t="s">
        <v>549</v>
      </c>
      <c r="C231" s="170" t="s">
        <v>550</v>
      </c>
      <c r="D231" s="171">
        <f t="shared" si="57"/>
        <v>1</v>
      </c>
      <c r="E231" s="172">
        <v>689.85</v>
      </c>
      <c r="F231" s="111">
        <f t="shared" si="35"/>
        <v>689.85</v>
      </c>
      <c r="G231" s="112"/>
      <c r="H231" s="128" t="s">
        <v>122</v>
      </c>
      <c r="I231" s="129" t="s">
        <v>122</v>
      </c>
      <c r="J231" s="82" t="str">
        <f t="shared" si="58"/>
        <v/>
      </c>
      <c r="K231" s="130"/>
      <c r="L231" s="116" t="str">
        <f t="shared" si="36"/>
        <v/>
      </c>
      <c r="M231" s="130">
        <v>1</v>
      </c>
      <c r="N231" s="116">
        <f t="shared" si="37"/>
        <v>689.85</v>
      </c>
      <c r="O231" s="130"/>
      <c r="P231" s="116" t="str">
        <f t="shared" si="38"/>
        <v/>
      </c>
      <c r="Q231" s="130"/>
      <c r="R231" s="116" t="str">
        <f t="shared" si="39"/>
        <v/>
      </c>
      <c r="S231" s="130"/>
      <c r="T231" s="131" t="str">
        <f t="shared" si="69"/>
        <v/>
      </c>
      <c r="U231" s="130"/>
      <c r="V231" s="131" t="str">
        <f t="shared" si="41"/>
        <v/>
      </c>
      <c r="W231" s="130"/>
      <c r="X231" s="131" t="str">
        <f t="shared" si="64"/>
        <v/>
      </c>
      <c r="Y231" s="82"/>
      <c r="Z231" s="132" t="str">
        <f t="shared" si="70"/>
        <v/>
      </c>
      <c r="AA231" s="119" t="str">
        <f t="shared" si="60"/>
        <v/>
      </c>
      <c r="AB231" s="119" t="str">
        <f t="shared" si="61"/>
        <v/>
      </c>
      <c r="AC231" s="119" t="str">
        <f t="shared" si="62"/>
        <v/>
      </c>
      <c r="AD231" s="133" t="str">
        <f t="shared" si="71"/>
        <v/>
      </c>
      <c r="AE231" s="82" t="str">
        <f t="shared" si="59"/>
        <v/>
      </c>
      <c r="AF231" s="134" t="str">
        <f t="shared" si="65"/>
        <v/>
      </c>
      <c r="AG231" s="119">
        <f t="shared" si="66"/>
        <v>689.85</v>
      </c>
      <c r="AH231" s="119" t="str">
        <f t="shared" si="67"/>
        <v/>
      </c>
      <c r="AI231" s="119" t="str">
        <f t="shared" si="68"/>
        <v/>
      </c>
      <c r="AJ231" s="135" t="str">
        <f t="shared" si="63"/>
        <v/>
      </c>
      <c r="AK231" s="82"/>
      <c r="AL231" s="82"/>
      <c r="AM231" s="82"/>
      <c r="AN231" s="82"/>
      <c r="AO231" s="82"/>
      <c r="AP231" s="82"/>
      <c r="AQ231" s="82"/>
      <c r="AR231" s="82"/>
      <c r="AS231" s="82"/>
      <c r="AT231" s="82"/>
    </row>
    <row r="232" spans="1:46" ht="12" customHeight="1" x14ac:dyDescent="0.25">
      <c r="A232" s="76"/>
      <c r="B232" s="169" t="s">
        <v>551</v>
      </c>
      <c r="C232" s="170" t="s">
        <v>552</v>
      </c>
      <c r="D232" s="171">
        <f t="shared" si="57"/>
        <v>8</v>
      </c>
      <c r="E232" s="172">
        <v>2257.5</v>
      </c>
      <c r="F232" s="111">
        <f t="shared" si="35"/>
        <v>18060</v>
      </c>
      <c r="G232" s="112"/>
      <c r="H232" s="128" t="s">
        <v>122</v>
      </c>
      <c r="I232" s="129"/>
      <c r="J232" s="82" t="str">
        <f t="shared" si="58"/>
        <v/>
      </c>
      <c r="K232" s="130">
        <v>2</v>
      </c>
      <c r="L232" s="116">
        <f t="shared" si="36"/>
        <v>4515</v>
      </c>
      <c r="M232" s="130">
        <v>2</v>
      </c>
      <c r="N232" s="116">
        <f t="shared" si="37"/>
        <v>4515</v>
      </c>
      <c r="O232" s="130">
        <v>2</v>
      </c>
      <c r="P232" s="116">
        <f t="shared" si="38"/>
        <v>4515</v>
      </c>
      <c r="Q232" s="130">
        <v>2</v>
      </c>
      <c r="R232" s="116">
        <f t="shared" si="39"/>
        <v>4515</v>
      </c>
      <c r="S232" s="130"/>
      <c r="T232" s="131" t="str">
        <f t="shared" si="69"/>
        <v/>
      </c>
      <c r="U232" s="130"/>
      <c r="V232" s="131" t="str">
        <f t="shared" si="41"/>
        <v/>
      </c>
      <c r="W232" s="130"/>
      <c r="X232" s="131" t="str">
        <f t="shared" si="64"/>
        <v/>
      </c>
      <c r="Y232" s="82"/>
      <c r="Z232" s="132" t="str">
        <f t="shared" si="70"/>
        <v/>
      </c>
      <c r="AA232" s="119" t="str">
        <f t="shared" si="60"/>
        <v/>
      </c>
      <c r="AB232" s="119" t="str">
        <f t="shared" si="61"/>
        <v/>
      </c>
      <c r="AC232" s="119" t="str">
        <f t="shared" si="62"/>
        <v/>
      </c>
      <c r="AD232" s="133" t="str">
        <f t="shared" si="71"/>
        <v/>
      </c>
      <c r="AE232" s="82" t="str">
        <f t="shared" si="59"/>
        <v/>
      </c>
      <c r="AF232" s="134">
        <f t="shared" si="65"/>
        <v>4515</v>
      </c>
      <c r="AG232" s="119">
        <f t="shared" si="66"/>
        <v>4515</v>
      </c>
      <c r="AH232" s="119">
        <f t="shared" si="67"/>
        <v>4515</v>
      </c>
      <c r="AI232" s="119">
        <f t="shared" si="68"/>
        <v>4515</v>
      </c>
      <c r="AJ232" s="135" t="str">
        <f t="shared" si="63"/>
        <v/>
      </c>
      <c r="AK232" s="82"/>
      <c r="AL232" s="82"/>
      <c r="AM232" s="82"/>
      <c r="AN232" s="82"/>
      <c r="AO232" s="82"/>
      <c r="AP232" s="82"/>
      <c r="AQ232" s="82"/>
      <c r="AR232" s="82"/>
      <c r="AS232" s="82"/>
      <c r="AT232" s="82"/>
    </row>
    <row r="233" spans="1:46" ht="12" customHeight="1" x14ac:dyDescent="0.25">
      <c r="A233" s="76"/>
      <c r="B233" s="169" t="s">
        <v>553</v>
      </c>
      <c r="C233" s="170" t="s">
        <v>552</v>
      </c>
      <c r="D233" s="171">
        <f t="shared" si="57"/>
        <v>1</v>
      </c>
      <c r="E233" s="172">
        <v>4975.95</v>
      </c>
      <c r="F233" s="111">
        <f t="shared" si="35"/>
        <v>4975.95</v>
      </c>
      <c r="G233" s="112"/>
      <c r="H233" s="128" t="s">
        <v>122</v>
      </c>
      <c r="I233" s="129"/>
      <c r="J233" s="82" t="str">
        <f t="shared" si="58"/>
        <v/>
      </c>
      <c r="K233" s="130"/>
      <c r="L233" s="116" t="str">
        <f t="shared" si="36"/>
        <v/>
      </c>
      <c r="M233" s="130"/>
      <c r="N233" s="116" t="str">
        <f t="shared" si="37"/>
        <v/>
      </c>
      <c r="O233" s="130"/>
      <c r="P233" s="116" t="str">
        <f t="shared" si="38"/>
        <v/>
      </c>
      <c r="Q233" s="130"/>
      <c r="R233" s="116" t="str">
        <f t="shared" si="39"/>
        <v/>
      </c>
      <c r="S233" s="130">
        <v>1</v>
      </c>
      <c r="T233" s="131">
        <f t="shared" si="69"/>
        <v>4975.95</v>
      </c>
      <c r="U233" s="130"/>
      <c r="V233" s="131" t="str">
        <f t="shared" si="41"/>
        <v/>
      </c>
      <c r="W233" s="130"/>
      <c r="X233" s="131" t="str">
        <f t="shared" si="64"/>
        <v/>
      </c>
      <c r="Y233" s="82"/>
      <c r="Z233" s="132">
        <f t="shared" si="70"/>
        <v>870.67674586620308</v>
      </c>
      <c r="AA233" s="119">
        <f t="shared" si="60"/>
        <v>655.87029472479412</v>
      </c>
      <c r="AB233" s="119">
        <f t="shared" si="61"/>
        <v>2004.8470874951422</v>
      </c>
      <c r="AC233" s="119">
        <f t="shared" si="62"/>
        <v>1444.5558719138605</v>
      </c>
      <c r="AD233" s="133">
        <f t="shared" si="71"/>
        <v>0</v>
      </c>
      <c r="AE233" s="82" t="str">
        <f t="shared" si="59"/>
        <v/>
      </c>
      <c r="AF233" s="134">
        <f t="shared" si="65"/>
        <v>870.67674586620308</v>
      </c>
      <c r="AG233" s="119">
        <f t="shared" si="66"/>
        <v>655.87029472479412</v>
      </c>
      <c r="AH233" s="119">
        <f t="shared" si="67"/>
        <v>2004.8470874951422</v>
      </c>
      <c r="AI233" s="119">
        <f t="shared" si="68"/>
        <v>1444.5558719138605</v>
      </c>
      <c r="AJ233" s="135" t="str">
        <f t="shared" si="63"/>
        <v/>
      </c>
      <c r="AK233" s="82"/>
      <c r="AL233" s="82"/>
      <c r="AM233" s="82"/>
      <c r="AN233" s="82"/>
      <c r="AO233" s="82"/>
      <c r="AP233" s="82"/>
      <c r="AQ233" s="82"/>
      <c r="AR233" s="82"/>
      <c r="AS233" s="82"/>
      <c r="AT233" s="82"/>
    </row>
    <row r="234" spans="1:46" ht="12" customHeight="1" x14ac:dyDescent="0.25">
      <c r="A234" s="76"/>
      <c r="B234" s="169" t="s">
        <v>554</v>
      </c>
      <c r="C234" s="170" t="s">
        <v>552</v>
      </c>
      <c r="D234" s="171">
        <f t="shared" si="57"/>
        <v>3</v>
      </c>
      <c r="E234" s="172">
        <v>1564.5</v>
      </c>
      <c r="F234" s="111">
        <f t="shared" si="35"/>
        <v>4693.5</v>
      </c>
      <c r="G234" s="112"/>
      <c r="H234" s="128" t="s">
        <v>122</v>
      </c>
      <c r="I234" s="129"/>
      <c r="J234" s="82" t="str">
        <f t="shared" si="58"/>
        <v/>
      </c>
      <c r="K234" s="130"/>
      <c r="L234" s="116" t="str">
        <f t="shared" si="36"/>
        <v/>
      </c>
      <c r="M234" s="130"/>
      <c r="N234" s="116" t="str">
        <f t="shared" si="37"/>
        <v/>
      </c>
      <c r="O234" s="130">
        <v>2</v>
      </c>
      <c r="P234" s="116">
        <f t="shared" si="38"/>
        <v>3129</v>
      </c>
      <c r="Q234" s="130"/>
      <c r="R234" s="116" t="str">
        <f t="shared" si="39"/>
        <v/>
      </c>
      <c r="S234" s="130"/>
      <c r="T234" s="131" t="str">
        <f t="shared" si="69"/>
        <v/>
      </c>
      <c r="U234" s="130">
        <v>1</v>
      </c>
      <c r="V234" s="131">
        <f t="shared" si="41"/>
        <v>1564.5</v>
      </c>
      <c r="W234" s="130"/>
      <c r="X234" s="131" t="str">
        <f t="shared" si="64"/>
        <v/>
      </c>
      <c r="Y234" s="82"/>
      <c r="Z234" s="132" t="str">
        <f t="shared" si="70"/>
        <v/>
      </c>
      <c r="AA234" s="119">
        <f t="shared" si="60"/>
        <v>249.94903203183904</v>
      </c>
      <c r="AB234" s="119">
        <f t="shared" si="61"/>
        <v>764.03763506552787</v>
      </c>
      <c r="AC234" s="119">
        <f t="shared" si="62"/>
        <v>550.51333290263324</v>
      </c>
      <c r="AD234" s="133" t="str">
        <f t="shared" si="71"/>
        <v/>
      </c>
      <c r="AE234" s="82" t="str">
        <f t="shared" si="59"/>
        <v/>
      </c>
      <c r="AF234" s="134" t="str">
        <f t="shared" si="65"/>
        <v/>
      </c>
      <c r="AG234" s="119">
        <f t="shared" si="66"/>
        <v>249.94903203183904</v>
      </c>
      <c r="AH234" s="119">
        <f t="shared" si="67"/>
        <v>3893.0376350655279</v>
      </c>
      <c r="AI234" s="119">
        <f t="shared" si="68"/>
        <v>550.51333290263324</v>
      </c>
      <c r="AJ234" s="135" t="str">
        <f t="shared" si="63"/>
        <v/>
      </c>
      <c r="AK234" s="82"/>
      <c r="AL234" s="82"/>
      <c r="AM234" s="82"/>
      <c r="AN234" s="82"/>
      <c r="AO234" s="82"/>
      <c r="AP234" s="82"/>
      <c r="AQ234" s="82"/>
      <c r="AR234" s="82"/>
      <c r="AS234" s="82"/>
      <c r="AT234" s="82"/>
    </row>
    <row r="235" spans="1:46" ht="12" customHeight="1" x14ac:dyDescent="0.25">
      <c r="A235" s="76"/>
      <c r="B235" s="169" t="s">
        <v>555</v>
      </c>
      <c r="C235" s="170" t="s">
        <v>556</v>
      </c>
      <c r="D235" s="171">
        <f t="shared" si="57"/>
        <v>1</v>
      </c>
      <c r="E235" s="172">
        <v>320.25</v>
      </c>
      <c r="F235" s="111">
        <f t="shared" si="35"/>
        <v>320.25</v>
      </c>
      <c r="G235" s="112"/>
      <c r="H235" s="128" t="s">
        <v>122</v>
      </c>
      <c r="I235" s="129" t="s">
        <v>122</v>
      </c>
      <c r="J235" s="82" t="str">
        <f t="shared" si="58"/>
        <v/>
      </c>
      <c r="K235" s="130"/>
      <c r="L235" s="116" t="str">
        <f t="shared" si="36"/>
        <v/>
      </c>
      <c r="M235" s="130"/>
      <c r="N235" s="116" t="str">
        <f t="shared" si="37"/>
        <v/>
      </c>
      <c r="O235" s="130"/>
      <c r="P235" s="116" t="str">
        <f t="shared" si="38"/>
        <v/>
      </c>
      <c r="Q235" s="130"/>
      <c r="R235" s="116" t="str">
        <f t="shared" si="39"/>
        <v/>
      </c>
      <c r="S235" s="130">
        <v>1</v>
      </c>
      <c r="T235" s="131">
        <f t="shared" si="69"/>
        <v>320.25</v>
      </c>
      <c r="U235" s="130"/>
      <c r="V235" s="131" t="str">
        <f t="shared" si="41"/>
        <v/>
      </c>
      <c r="W235" s="130"/>
      <c r="X235" s="131" t="str">
        <f t="shared" si="64"/>
        <v/>
      </c>
      <c r="Y235" s="82"/>
      <c r="Z235" s="132">
        <f t="shared" si="70"/>
        <v>56.036380563239497</v>
      </c>
      <c r="AA235" s="119">
        <f t="shared" si="60"/>
        <v>42.211529835632462</v>
      </c>
      <c r="AB235" s="119">
        <f t="shared" si="61"/>
        <v>129.03109552353206</v>
      </c>
      <c r="AC235" s="119">
        <f t="shared" si="62"/>
        <v>92.970994077596018</v>
      </c>
      <c r="AD235" s="133">
        <f t="shared" si="71"/>
        <v>0</v>
      </c>
      <c r="AE235" s="82" t="str">
        <f t="shared" si="59"/>
        <v/>
      </c>
      <c r="AF235" s="134">
        <f t="shared" si="65"/>
        <v>56.036380563239497</v>
      </c>
      <c r="AG235" s="119">
        <f t="shared" si="66"/>
        <v>42.211529835632462</v>
      </c>
      <c r="AH235" s="119">
        <f t="shared" si="67"/>
        <v>129.03109552353206</v>
      </c>
      <c r="AI235" s="119">
        <f t="shared" si="68"/>
        <v>92.970994077596018</v>
      </c>
      <c r="AJ235" s="135" t="str">
        <f t="shared" si="63"/>
        <v/>
      </c>
      <c r="AK235" s="82"/>
      <c r="AL235" s="82"/>
      <c r="AM235" s="82"/>
      <c r="AN235" s="82"/>
      <c r="AO235" s="82"/>
      <c r="AP235" s="82"/>
      <c r="AQ235" s="82"/>
      <c r="AR235" s="82"/>
      <c r="AS235" s="82"/>
      <c r="AT235" s="82"/>
    </row>
    <row r="236" spans="1:46" ht="12" customHeight="1" x14ac:dyDescent="0.25">
      <c r="A236" s="76"/>
      <c r="B236" s="169" t="s">
        <v>557</v>
      </c>
      <c r="C236" s="170" t="s">
        <v>558</v>
      </c>
      <c r="D236" s="171">
        <f t="shared" si="57"/>
        <v>3</v>
      </c>
      <c r="E236" s="172">
        <v>110.25</v>
      </c>
      <c r="F236" s="111">
        <f t="shared" si="35"/>
        <v>330.75</v>
      </c>
      <c r="G236" s="112"/>
      <c r="H236" s="128" t="s">
        <v>122</v>
      </c>
      <c r="I236" s="129"/>
      <c r="J236" s="82" t="str">
        <f t="shared" si="58"/>
        <v/>
      </c>
      <c r="K236" s="130"/>
      <c r="L236" s="116" t="str">
        <f t="shared" si="36"/>
        <v/>
      </c>
      <c r="M236" s="130"/>
      <c r="N236" s="116" t="str">
        <f t="shared" si="37"/>
        <v/>
      </c>
      <c r="O236" s="130">
        <v>2</v>
      </c>
      <c r="P236" s="116">
        <f t="shared" si="38"/>
        <v>220.5</v>
      </c>
      <c r="Q236" s="130"/>
      <c r="R236" s="116" t="str">
        <f t="shared" si="39"/>
        <v/>
      </c>
      <c r="S236" s="130"/>
      <c r="T236" s="131" t="str">
        <f t="shared" si="69"/>
        <v/>
      </c>
      <c r="U236" s="130">
        <v>1</v>
      </c>
      <c r="V236" s="131">
        <f t="shared" si="41"/>
        <v>110.25</v>
      </c>
      <c r="W236" s="130"/>
      <c r="X236" s="131" t="str">
        <f t="shared" si="64"/>
        <v/>
      </c>
      <c r="Y236" s="82"/>
      <c r="Z236" s="132" t="str">
        <f t="shared" si="70"/>
        <v/>
      </c>
      <c r="AA236" s="119">
        <f t="shared" si="60"/>
        <v>17.613857961975235</v>
      </c>
      <c r="AB236" s="119">
        <f t="shared" si="61"/>
        <v>53.841578309986865</v>
      </c>
      <c r="AC236" s="119">
        <f t="shared" si="62"/>
        <v>38.794563728037907</v>
      </c>
      <c r="AD236" s="133" t="str">
        <f t="shared" si="71"/>
        <v/>
      </c>
      <c r="AE236" s="82" t="str">
        <f t="shared" si="59"/>
        <v/>
      </c>
      <c r="AF236" s="134" t="str">
        <f t="shared" si="65"/>
        <v/>
      </c>
      <c r="AG236" s="119">
        <f t="shared" si="66"/>
        <v>17.613857961975235</v>
      </c>
      <c r="AH236" s="119">
        <f t="shared" si="67"/>
        <v>274.34157830998686</v>
      </c>
      <c r="AI236" s="119">
        <f t="shared" si="68"/>
        <v>38.794563728037907</v>
      </c>
      <c r="AJ236" s="135" t="str">
        <f t="shared" si="63"/>
        <v/>
      </c>
      <c r="AK236" s="82"/>
      <c r="AL236" s="82"/>
      <c r="AM236" s="82"/>
      <c r="AN236" s="82"/>
      <c r="AO236" s="82"/>
      <c r="AP236" s="82"/>
      <c r="AQ236" s="82"/>
      <c r="AR236" s="82"/>
      <c r="AS236" s="82"/>
      <c r="AT236" s="82"/>
    </row>
    <row r="237" spans="1:46" ht="12" customHeight="1" x14ac:dyDescent="0.25">
      <c r="A237" s="76"/>
      <c r="B237" s="169" t="s">
        <v>559</v>
      </c>
      <c r="C237" s="170" t="s">
        <v>560</v>
      </c>
      <c r="D237" s="171">
        <f t="shared" si="57"/>
        <v>5</v>
      </c>
      <c r="E237" s="172">
        <v>447.3</v>
      </c>
      <c r="F237" s="111">
        <f t="shared" si="35"/>
        <v>2236.5</v>
      </c>
      <c r="G237" s="112"/>
      <c r="H237" s="128" t="s">
        <v>122</v>
      </c>
      <c r="I237" s="129" t="s">
        <v>122</v>
      </c>
      <c r="J237" s="82" t="str">
        <f t="shared" si="58"/>
        <v/>
      </c>
      <c r="K237" s="130">
        <v>1</v>
      </c>
      <c r="L237" s="116">
        <f t="shared" si="36"/>
        <v>447.3</v>
      </c>
      <c r="M237" s="130">
        <v>1</v>
      </c>
      <c r="N237" s="116">
        <f t="shared" si="37"/>
        <v>447.3</v>
      </c>
      <c r="O237" s="130">
        <v>1</v>
      </c>
      <c r="P237" s="116">
        <f t="shared" si="38"/>
        <v>447.3</v>
      </c>
      <c r="Q237" s="130">
        <v>1</v>
      </c>
      <c r="R237" s="116">
        <f t="shared" si="39"/>
        <v>447.3</v>
      </c>
      <c r="S237" s="130">
        <v>1</v>
      </c>
      <c r="T237" s="131">
        <f t="shared" si="69"/>
        <v>447.3</v>
      </c>
      <c r="U237" s="130"/>
      <c r="V237" s="131" t="str">
        <f t="shared" si="41"/>
        <v/>
      </c>
      <c r="W237" s="130"/>
      <c r="X237" s="131" t="str">
        <f t="shared" si="64"/>
        <v/>
      </c>
      <c r="Y237" s="82"/>
      <c r="Z237" s="132">
        <f t="shared" si="70"/>
        <v>78.267206950623034</v>
      </c>
      <c r="AA237" s="119">
        <f t="shared" si="60"/>
        <v>58.95774331140796</v>
      </c>
      <c r="AB237" s="119">
        <f t="shared" si="61"/>
        <v>180.22048096073658</v>
      </c>
      <c r="AC237" s="119">
        <f t="shared" si="62"/>
        <v>129.85456877723246</v>
      </c>
      <c r="AD237" s="133">
        <f t="shared" si="71"/>
        <v>0</v>
      </c>
      <c r="AE237" s="82" t="str">
        <f t="shared" si="59"/>
        <v/>
      </c>
      <c r="AF237" s="134">
        <f t="shared" si="65"/>
        <v>525.56720695062302</v>
      </c>
      <c r="AG237" s="119">
        <f t="shared" si="66"/>
        <v>506.25774331140798</v>
      </c>
      <c r="AH237" s="119">
        <f t="shared" si="67"/>
        <v>627.52048096073656</v>
      </c>
      <c r="AI237" s="119">
        <f t="shared" si="68"/>
        <v>577.1545687772325</v>
      </c>
      <c r="AJ237" s="135" t="str">
        <f t="shared" si="63"/>
        <v/>
      </c>
      <c r="AK237" s="82"/>
      <c r="AL237" s="82"/>
      <c r="AM237" s="82"/>
      <c r="AN237" s="82"/>
      <c r="AO237" s="82"/>
      <c r="AP237" s="82"/>
      <c r="AQ237" s="82"/>
      <c r="AR237" s="82"/>
      <c r="AS237" s="82"/>
      <c r="AT237" s="82"/>
    </row>
    <row r="238" spans="1:46" ht="12" customHeight="1" thickBot="1" x14ac:dyDescent="0.3">
      <c r="A238" s="76"/>
      <c r="B238" s="173" t="s">
        <v>561</v>
      </c>
      <c r="C238" s="174" t="s">
        <v>562</v>
      </c>
      <c r="D238" s="175">
        <f t="shared" si="57"/>
        <v>1</v>
      </c>
      <c r="E238" s="176">
        <v>8431.5</v>
      </c>
      <c r="F238" s="161">
        <f t="shared" si="35"/>
        <v>8431.5</v>
      </c>
      <c r="G238" s="162"/>
      <c r="H238" s="163" t="s">
        <v>122</v>
      </c>
      <c r="I238" s="164" t="s">
        <v>122</v>
      </c>
      <c r="J238" s="82" t="str">
        <f t="shared" si="58"/>
        <v/>
      </c>
      <c r="K238" s="130"/>
      <c r="L238" s="116" t="str">
        <f t="shared" si="36"/>
        <v/>
      </c>
      <c r="M238" s="130"/>
      <c r="N238" s="116" t="str">
        <f t="shared" si="37"/>
        <v/>
      </c>
      <c r="O238" s="130"/>
      <c r="P238" s="116" t="str">
        <f t="shared" si="38"/>
        <v/>
      </c>
      <c r="Q238" s="130"/>
      <c r="R238" s="116" t="str">
        <f t="shared" si="39"/>
        <v/>
      </c>
      <c r="S238" s="130">
        <v>1</v>
      </c>
      <c r="T238" s="131">
        <f t="shared" si="69"/>
        <v>8431.5</v>
      </c>
      <c r="U238" s="130"/>
      <c r="V238" s="131" t="str">
        <f t="shared" si="41"/>
        <v/>
      </c>
      <c r="W238" s="130"/>
      <c r="X238" s="131" t="str">
        <f t="shared" si="64"/>
        <v/>
      </c>
      <c r="Y238" s="82"/>
      <c r="Z238" s="132">
        <f t="shared" si="70"/>
        <v>1475.318478435453</v>
      </c>
      <c r="AA238" s="119">
        <f t="shared" si="60"/>
        <v>1111.3396215741923</v>
      </c>
      <c r="AB238" s="119">
        <f t="shared" si="61"/>
        <v>3397.1137608326635</v>
      </c>
      <c r="AC238" s="119">
        <f t="shared" si="62"/>
        <v>2447.7281391576917</v>
      </c>
      <c r="AD238" s="133">
        <f t="shared" si="71"/>
        <v>0</v>
      </c>
      <c r="AE238" s="82" t="str">
        <f t="shared" si="59"/>
        <v/>
      </c>
      <c r="AF238" s="134">
        <f t="shared" si="65"/>
        <v>1475.318478435453</v>
      </c>
      <c r="AG238" s="119">
        <f t="shared" si="66"/>
        <v>1111.3396215741923</v>
      </c>
      <c r="AH238" s="119">
        <f t="shared" si="67"/>
        <v>3397.1137608326635</v>
      </c>
      <c r="AI238" s="119">
        <f t="shared" si="68"/>
        <v>2447.7281391576917</v>
      </c>
      <c r="AJ238" s="135" t="str">
        <f t="shared" si="63"/>
        <v/>
      </c>
      <c r="AK238" s="82"/>
      <c r="AL238" s="82"/>
      <c r="AM238" s="82"/>
      <c r="AN238" s="82"/>
      <c r="AO238" s="82"/>
      <c r="AP238" s="82"/>
      <c r="AQ238" s="82"/>
      <c r="AR238" s="82"/>
      <c r="AS238" s="82"/>
      <c r="AT238" s="82"/>
    </row>
    <row r="239" spans="1:46" ht="12" customHeight="1" x14ac:dyDescent="0.25">
      <c r="A239" s="76"/>
      <c r="B239" s="177" t="s">
        <v>563</v>
      </c>
      <c r="C239" s="178" t="s">
        <v>564</v>
      </c>
      <c r="D239" s="179">
        <f t="shared" si="57"/>
        <v>3</v>
      </c>
      <c r="E239" s="180">
        <v>180.6</v>
      </c>
      <c r="F239" s="111">
        <f t="shared" si="35"/>
        <v>541.79999999999995</v>
      </c>
      <c r="G239" s="112"/>
      <c r="H239" s="113" t="s">
        <v>122</v>
      </c>
      <c r="I239" s="114" t="s">
        <v>122</v>
      </c>
      <c r="J239" s="82" t="str">
        <f t="shared" si="58"/>
        <v/>
      </c>
      <c r="K239" s="130"/>
      <c r="L239" s="116" t="str">
        <f t="shared" si="36"/>
        <v/>
      </c>
      <c r="M239" s="130"/>
      <c r="N239" s="116" t="str">
        <f t="shared" si="37"/>
        <v/>
      </c>
      <c r="O239" s="130">
        <v>2</v>
      </c>
      <c r="P239" s="116">
        <f t="shared" si="38"/>
        <v>361.2</v>
      </c>
      <c r="Q239" s="130"/>
      <c r="R239" s="116" t="str">
        <f t="shared" si="39"/>
        <v/>
      </c>
      <c r="S239" s="130"/>
      <c r="T239" s="131" t="str">
        <f t="shared" si="69"/>
        <v/>
      </c>
      <c r="U239" s="130">
        <v>1</v>
      </c>
      <c r="V239" s="131">
        <f t="shared" si="41"/>
        <v>180.6</v>
      </c>
      <c r="W239" s="130"/>
      <c r="X239" s="131" t="str">
        <f t="shared" si="64"/>
        <v/>
      </c>
      <c r="Y239" s="82"/>
      <c r="Z239" s="132" t="str">
        <f t="shared" si="70"/>
        <v/>
      </c>
      <c r="AA239" s="119">
        <f t="shared" si="60"/>
        <v>28.853176851997528</v>
      </c>
      <c r="AB239" s="119">
        <f t="shared" si="61"/>
        <v>88.197633041121335</v>
      </c>
      <c r="AC239" s="119">
        <f t="shared" si="62"/>
        <v>63.549190106881142</v>
      </c>
      <c r="AD239" s="133" t="str">
        <f t="shared" si="71"/>
        <v/>
      </c>
      <c r="AE239" s="82" t="str">
        <f t="shared" si="59"/>
        <v/>
      </c>
      <c r="AF239" s="134" t="str">
        <f t="shared" si="65"/>
        <v/>
      </c>
      <c r="AG239" s="119">
        <f t="shared" si="66"/>
        <v>28.853176851997528</v>
      </c>
      <c r="AH239" s="119">
        <f t="shared" si="67"/>
        <v>449.39763304112131</v>
      </c>
      <c r="AI239" s="119">
        <f t="shared" si="68"/>
        <v>63.549190106881142</v>
      </c>
      <c r="AJ239" s="135" t="str">
        <f t="shared" si="63"/>
        <v/>
      </c>
      <c r="AK239" s="82"/>
      <c r="AL239" s="82"/>
      <c r="AM239" s="82"/>
      <c r="AN239" s="82"/>
      <c r="AO239" s="82"/>
      <c r="AP239" s="82"/>
      <c r="AQ239" s="82"/>
      <c r="AR239" s="82"/>
      <c r="AS239" s="82"/>
      <c r="AT239" s="82"/>
    </row>
    <row r="240" spans="1:46" ht="12" customHeight="1" x14ac:dyDescent="0.25">
      <c r="A240" s="76"/>
      <c r="B240" s="152" t="s">
        <v>565</v>
      </c>
      <c r="C240" s="156" t="s">
        <v>566</v>
      </c>
      <c r="D240" s="181">
        <f t="shared" si="57"/>
        <v>8</v>
      </c>
      <c r="E240" s="182">
        <v>238.35</v>
      </c>
      <c r="F240" s="111">
        <f t="shared" si="35"/>
        <v>1906.8</v>
      </c>
      <c r="G240" s="112"/>
      <c r="H240" s="128" t="s">
        <v>122</v>
      </c>
      <c r="I240" s="129" t="s">
        <v>122</v>
      </c>
      <c r="J240" s="82" t="str">
        <f t="shared" si="58"/>
        <v/>
      </c>
      <c r="K240" s="130">
        <v>2</v>
      </c>
      <c r="L240" s="116">
        <f t="shared" si="36"/>
        <v>476.7</v>
      </c>
      <c r="M240" s="130">
        <v>2</v>
      </c>
      <c r="N240" s="116">
        <f t="shared" si="37"/>
        <v>476.7</v>
      </c>
      <c r="O240" s="130">
        <v>2</v>
      </c>
      <c r="P240" s="116">
        <f t="shared" si="38"/>
        <v>476.7</v>
      </c>
      <c r="Q240" s="130">
        <v>2</v>
      </c>
      <c r="R240" s="116">
        <f t="shared" si="39"/>
        <v>476.7</v>
      </c>
      <c r="S240" s="130"/>
      <c r="T240" s="131" t="str">
        <f t="shared" si="69"/>
        <v/>
      </c>
      <c r="U240" s="130"/>
      <c r="V240" s="131" t="str">
        <f t="shared" si="41"/>
        <v/>
      </c>
      <c r="W240" s="130"/>
      <c r="X240" s="131" t="str">
        <f t="shared" si="64"/>
        <v/>
      </c>
      <c r="Y240" s="82"/>
      <c r="Z240" s="132" t="str">
        <f t="shared" si="70"/>
        <v/>
      </c>
      <c r="AA240" s="119" t="str">
        <f t="shared" si="60"/>
        <v/>
      </c>
      <c r="AB240" s="119" t="str">
        <f t="shared" si="61"/>
        <v/>
      </c>
      <c r="AC240" s="119" t="str">
        <f t="shared" si="62"/>
        <v/>
      </c>
      <c r="AD240" s="133" t="str">
        <f t="shared" si="71"/>
        <v/>
      </c>
      <c r="AE240" s="82" t="str">
        <f t="shared" si="59"/>
        <v/>
      </c>
      <c r="AF240" s="134">
        <f t="shared" si="65"/>
        <v>476.7</v>
      </c>
      <c r="AG240" s="119">
        <f t="shared" si="66"/>
        <v>476.7</v>
      </c>
      <c r="AH240" s="119">
        <f t="shared" si="67"/>
        <v>476.7</v>
      </c>
      <c r="AI240" s="119">
        <f t="shared" si="68"/>
        <v>476.7</v>
      </c>
      <c r="AJ240" s="135" t="str">
        <f t="shared" si="63"/>
        <v/>
      </c>
      <c r="AK240" s="82"/>
      <c r="AL240" s="82"/>
      <c r="AM240" s="82"/>
      <c r="AN240" s="82"/>
      <c r="AO240" s="82"/>
      <c r="AP240" s="82"/>
      <c r="AQ240" s="82"/>
      <c r="AR240" s="82"/>
      <c r="AS240" s="82"/>
      <c r="AT240" s="82"/>
    </row>
    <row r="241" spans="1:46" ht="12" customHeight="1" x14ac:dyDescent="0.25">
      <c r="A241" s="76"/>
      <c r="B241" s="152" t="s">
        <v>567</v>
      </c>
      <c r="C241" s="156" t="s">
        <v>568</v>
      </c>
      <c r="D241" s="181">
        <f t="shared" si="57"/>
        <v>1</v>
      </c>
      <c r="E241" s="182">
        <v>198.43</v>
      </c>
      <c r="F241" s="111">
        <f t="shared" si="35"/>
        <v>198.43</v>
      </c>
      <c r="G241" s="112"/>
      <c r="H241" s="128" t="s">
        <v>122</v>
      </c>
      <c r="I241" s="129" t="s">
        <v>122</v>
      </c>
      <c r="J241" s="82" t="str">
        <f t="shared" si="58"/>
        <v/>
      </c>
      <c r="K241" s="130"/>
      <c r="L241" s="116" t="str">
        <f t="shared" si="36"/>
        <v/>
      </c>
      <c r="M241" s="130"/>
      <c r="N241" s="116" t="str">
        <f t="shared" si="37"/>
        <v/>
      </c>
      <c r="O241" s="130"/>
      <c r="P241" s="116" t="str">
        <f t="shared" si="38"/>
        <v/>
      </c>
      <c r="Q241" s="130"/>
      <c r="R241" s="116" t="str">
        <f t="shared" si="39"/>
        <v/>
      </c>
      <c r="S241" s="130">
        <v>1</v>
      </c>
      <c r="T241" s="131">
        <f t="shared" si="69"/>
        <v>198.43</v>
      </c>
      <c r="U241" s="130"/>
      <c r="V241" s="131" t="str">
        <f t="shared" si="41"/>
        <v/>
      </c>
      <c r="W241" s="130"/>
      <c r="X241" s="131" t="str">
        <f t="shared" si="64"/>
        <v/>
      </c>
      <c r="Y241" s="82"/>
      <c r="Z241" s="132">
        <f t="shared" si="70"/>
        <v>34.720683825647505</v>
      </c>
      <c r="AA241" s="119">
        <f t="shared" si="60"/>
        <v>26.154672491130519</v>
      </c>
      <c r="AB241" s="119">
        <f t="shared" si="61"/>
        <v>79.948915799326983</v>
      </c>
      <c r="AC241" s="119">
        <f t="shared" si="62"/>
        <v>57.605727883895014</v>
      </c>
      <c r="AD241" s="133">
        <f t="shared" si="71"/>
        <v>0</v>
      </c>
      <c r="AE241" s="82" t="str">
        <f t="shared" si="59"/>
        <v/>
      </c>
      <c r="AF241" s="134">
        <f t="shared" si="65"/>
        <v>34.720683825647505</v>
      </c>
      <c r="AG241" s="119">
        <f t="shared" si="66"/>
        <v>26.154672491130519</v>
      </c>
      <c r="AH241" s="119">
        <f t="shared" si="67"/>
        <v>79.948915799326983</v>
      </c>
      <c r="AI241" s="119">
        <f t="shared" si="68"/>
        <v>57.605727883895014</v>
      </c>
      <c r="AJ241" s="135" t="str">
        <f t="shared" si="63"/>
        <v/>
      </c>
      <c r="AK241" s="82"/>
      <c r="AL241" s="82"/>
      <c r="AM241" s="82"/>
      <c r="AN241" s="82"/>
      <c r="AO241" s="82"/>
      <c r="AP241" s="82"/>
      <c r="AQ241" s="82"/>
      <c r="AR241" s="82"/>
      <c r="AS241" s="82"/>
      <c r="AT241" s="82"/>
    </row>
    <row r="242" spans="1:46" ht="12" customHeight="1" x14ac:dyDescent="0.25">
      <c r="A242" s="76"/>
      <c r="B242" s="152" t="s">
        <v>569</v>
      </c>
      <c r="C242" s="156" t="s">
        <v>570</v>
      </c>
      <c r="D242" s="181">
        <f t="shared" si="57"/>
        <v>1</v>
      </c>
      <c r="E242" s="182">
        <v>232.1</v>
      </c>
      <c r="F242" s="111">
        <f t="shared" si="35"/>
        <v>232.1</v>
      </c>
      <c r="G242" s="112"/>
      <c r="H242" s="128" t="s">
        <v>122</v>
      </c>
      <c r="I242" s="129" t="s">
        <v>122</v>
      </c>
      <c r="J242" s="82" t="str">
        <f t="shared" si="58"/>
        <v/>
      </c>
      <c r="K242" s="130"/>
      <c r="L242" s="116" t="str">
        <f t="shared" si="36"/>
        <v/>
      </c>
      <c r="M242" s="130"/>
      <c r="N242" s="116" t="str">
        <f t="shared" si="37"/>
        <v/>
      </c>
      <c r="O242" s="130"/>
      <c r="P242" s="116" t="str">
        <f t="shared" si="38"/>
        <v/>
      </c>
      <c r="Q242" s="130"/>
      <c r="R242" s="116" t="str">
        <f t="shared" si="39"/>
        <v/>
      </c>
      <c r="S242" s="130">
        <v>1</v>
      </c>
      <c r="T242" s="131">
        <f t="shared" si="69"/>
        <v>232.1</v>
      </c>
      <c r="U242" s="130"/>
      <c r="V242" s="131" t="str">
        <f t="shared" si="41"/>
        <v/>
      </c>
      <c r="W242" s="130"/>
      <c r="X242" s="131" t="str">
        <f t="shared" si="64"/>
        <v/>
      </c>
      <c r="Y242" s="82"/>
      <c r="Z242" s="132">
        <f t="shared" si="70"/>
        <v>40.612159028033993</v>
      </c>
      <c r="AA242" s="119">
        <f t="shared" si="60"/>
        <v>30.59264972630849</v>
      </c>
      <c r="AB242" s="119">
        <f t="shared" si="61"/>
        <v>93.514808028139853</v>
      </c>
      <c r="AC242" s="119">
        <f t="shared" si="62"/>
        <v>67.380383217517675</v>
      </c>
      <c r="AD242" s="133">
        <f t="shared" si="71"/>
        <v>0</v>
      </c>
      <c r="AE242" s="82" t="str">
        <f t="shared" si="59"/>
        <v/>
      </c>
      <c r="AF242" s="134">
        <f t="shared" si="65"/>
        <v>40.612159028033993</v>
      </c>
      <c r="AG242" s="119">
        <f t="shared" si="66"/>
        <v>30.59264972630849</v>
      </c>
      <c r="AH242" s="119">
        <f t="shared" si="67"/>
        <v>93.514808028139853</v>
      </c>
      <c r="AI242" s="119">
        <f t="shared" si="68"/>
        <v>67.380383217517675</v>
      </c>
      <c r="AJ242" s="135" t="str">
        <f t="shared" si="63"/>
        <v/>
      </c>
      <c r="AK242" s="82"/>
      <c r="AL242" s="82"/>
      <c r="AM242" s="82"/>
      <c r="AN242" s="82"/>
      <c r="AO242" s="82"/>
      <c r="AP242" s="82"/>
      <c r="AQ242" s="82"/>
      <c r="AR242" s="82"/>
      <c r="AS242" s="82"/>
      <c r="AT242" s="82"/>
    </row>
    <row r="243" spans="1:46" ht="12" customHeight="1" x14ac:dyDescent="0.25">
      <c r="A243" s="76"/>
      <c r="B243" s="152" t="s">
        <v>571</v>
      </c>
      <c r="C243" s="156" t="s">
        <v>572</v>
      </c>
      <c r="D243" s="183">
        <f t="shared" si="57"/>
        <v>8</v>
      </c>
      <c r="E243" s="182">
        <v>254.1</v>
      </c>
      <c r="F243" s="111">
        <f t="shared" si="35"/>
        <v>2032.8</v>
      </c>
      <c r="G243" s="112"/>
      <c r="H243" s="128" t="s">
        <v>122</v>
      </c>
      <c r="I243" s="129" t="s">
        <v>122</v>
      </c>
      <c r="J243" s="82" t="str">
        <f t="shared" si="58"/>
        <v/>
      </c>
      <c r="K243" s="130">
        <v>2</v>
      </c>
      <c r="L243" s="116">
        <f t="shared" si="36"/>
        <v>508.2</v>
      </c>
      <c r="M243" s="130">
        <v>2</v>
      </c>
      <c r="N243" s="116">
        <f t="shared" si="37"/>
        <v>508.2</v>
      </c>
      <c r="O243" s="130">
        <v>2</v>
      </c>
      <c r="P243" s="116">
        <f t="shared" si="38"/>
        <v>508.2</v>
      </c>
      <c r="Q243" s="130">
        <v>2</v>
      </c>
      <c r="R243" s="116">
        <f t="shared" si="39"/>
        <v>508.2</v>
      </c>
      <c r="S243" s="130"/>
      <c r="T243" s="131" t="str">
        <f t="shared" si="69"/>
        <v/>
      </c>
      <c r="U243" s="130"/>
      <c r="V243" s="131" t="str">
        <f t="shared" si="41"/>
        <v/>
      </c>
      <c r="W243" s="130"/>
      <c r="X243" s="131" t="str">
        <f t="shared" si="64"/>
        <v/>
      </c>
      <c r="Y243" s="82"/>
      <c r="Z243" s="132" t="str">
        <f t="shared" si="70"/>
        <v/>
      </c>
      <c r="AA243" s="119" t="str">
        <f t="shared" si="60"/>
        <v/>
      </c>
      <c r="AB243" s="119" t="str">
        <f t="shared" si="61"/>
        <v/>
      </c>
      <c r="AC243" s="119" t="str">
        <f t="shared" si="62"/>
        <v/>
      </c>
      <c r="AD243" s="133" t="str">
        <f t="shared" si="71"/>
        <v/>
      </c>
      <c r="AE243" s="82" t="str">
        <f t="shared" si="59"/>
        <v/>
      </c>
      <c r="AF243" s="134">
        <f t="shared" si="65"/>
        <v>508.2</v>
      </c>
      <c r="AG243" s="119">
        <f t="shared" si="66"/>
        <v>508.2</v>
      </c>
      <c r="AH243" s="119">
        <f t="shared" si="67"/>
        <v>508.2</v>
      </c>
      <c r="AI243" s="119">
        <f t="shared" si="68"/>
        <v>508.2</v>
      </c>
      <c r="AJ243" s="135" t="str">
        <f t="shared" si="63"/>
        <v/>
      </c>
      <c r="AK243" s="82"/>
      <c r="AL243" s="82"/>
      <c r="AM243" s="82"/>
      <c r="AN243" s="82"/>
      <c r="AO243" s="82"/>
      <c r="AP243" s="82"/>
      <c r="AQ243" s="82"/>
      <c r="AR243" s="82"/>
      <c r="AS243" s="82"/>
      <c r="AT243" s="82"/>
    </row>
    <row r="244" spans="1:46" ht="12" customHeight="1" x14ac:dyDescent="0.25">
      <c r="A244" s="76"/>
      <c r="B244" s="152" t="s">
        <v>573</v>
      </c>
      <c r="C244" s="156" t="s">
        <v>572</v>
      </c>
      <c r="D244" s="183">
        <f t="shared" si="57"/>
        <v>3</v>
      </c>
      <c r="E244" s="182">
        <v>239.4</v>
      </c>
      <c r="F244" s="111">
        <f t="shared" si="35"/>
        <v>718.2</v>
      </c>
      <c r="G244" s="112"/>
      <c r="H244" s="128" t="s">
        <v>122</v>
      </c>
      <c r="I244" s="129" t="s">
        <v>122</v>
      </c>
      <c r="J244" s="82" t="str">
        <f t="shared" si="58"/>
        <v/>
      </c>
      <c r="K244" s="130"/>
      <c r="L244" s="116" t="str">
        <f t="shared" si="36"/>
        <v/>
      </c>
      <c r="M244" s="130"/>
      <c r="N244" s="116" t="str">
        <f t="shared" si="37"/>
        <v/>
      </c>
      <c r="O244" s="130">
        <v>2</v>
      </c>
      <c r="P244" s="116">
        <f t="shared" si="38"/>
        <v>478.8</v>
      </c>
      <c r="Q244" s="130"/>
      <c r="R244" s="116" t="str">
        <f t="shared" si="39"/>
        <v/>
      </c>
      <c r="S244" s="130"/>
      <c r="T244" s="131" t="str">
        <f t="shared" si="69"/>
        <v/>
      </c>
      <c r="U244" s="130">
        <v>1</v>
      </c>
      <c r="V244" s="131">
        <f t="shared" si="41"/>
        <v>239.4</v>
      </c>
      <c r="W244" s="130"/>
      <c r="X244" s="131" t="str">
        <f t="shared" si="64"/>
        <v/>
      </c>
      <c r="Y244" s="82"/>
      <c r="Z244" s="132" t="str">
        <f t="shared" si="70"/>
        <v/>
      </c>
      <c r="AA244" s="119">
        <f t="shared" si="60"/>
        <v>38.247234431717651</v>
      </c>
      <c r="AB244" s="119">
        <f t="shared" si="61"/>
        <v>116.91314147311434</v>
      </c>
      <c r="AC244" s="119">
        <f t="shared" si="62"/>
        <v>84.23962409516804</v>
      </c>
      <c r="AD244" s="133" t="str">
        <f t="shared" si="71"/>
        <v/>
      </c>
      <c r="AE244" s="82" t="str">
        <f t="shared" si="59"/>
        <v/>
      </c>
      <c r="AF244" s="134" t="str">
        <f t="shared" si="65"/>
        <v/>
      </c>
      <c r="AG244" s="119">
        <f t="shared" si="66"/>
        <v>38.247234431717651</v>
      </c>
      <c r="AH244" s="119">
        <f t="shared" si="67"/>
        <v>595.71314147311432</v>
      </c>
      <c r="AI244" s="119">
        <f t="shared" si="68"/>
        <v>84.23962409516804</v>
      </c>
      <c r="AJ244" s="135" t="str">
        <f t="shared" si="63"/>
        <v/>
      </c>
      <c r="AK244" s="82"/>
      <c r="AL244" s="82"/>
      <c r="AM244" s="82"/>
      <c r="AN244" s="82"/>
      <c r="AO244" s="82"/>
      <c r="AP244" s="82"/>
      <c r="AQ244" s="82"/>
      <c r="AR244" s="82"/>
      <c r="AS244" s="82"/>
      <c r="AT244" s="82"/>
    </row>
    <row r="245" spans="1:46" ht="12" customHeight="1" x14ac:dyDescent="0.25">
      <c r="A245" s="76"/>
      <c r="B245" s="152" t="s">
        <v>574</v>
      </c>
      <c r="C245" s="156" t="s">
        <v>575</v>
      </c>
      <c r="D245" s="183">
        <f t="shared" si="57"/>
        <v>2</v>
      </c>
      <c r="E245" s="182">
        <v>330.75</v>
      </c>
      <c r="F245" s="111">
        <f t="shared" si="35"/>
        <v>661.5</v>
      </c>
      <c r="G245" s="112"/>
      <c r="H245" s="128" t="s">
        <v>122</v>
      </c>
      <c r="I245" s="129" t="s">
        <v>122</v>
      </c>
      <c r="J245" s="82" t="str">
        <f t="shared" si="58"/>
        <v/>
      </c>
      <c r="K245" s="130"/>
      <c r="L245" s="116" t="str">
        <f t="shared" si="36"/>
        <v/>
      </c>
      <c r="M245" s="130"/>
      <c r="N245" s="116" t="str">
        <f t="shared" si="37"/>
        <v/>
      </c>
      <c r="O245" s="130"/>
      <c r="P245" s="116" t="str">
        <f t="shared" si="38"/>
        <v/>
      </c>
      <c r="Q245" s="130"/>
      <c r="R245" s="116" t="str">
        <f t="shared" si="39"/>
        <v/>
      </c>
      <c r="S245" s="130">
        <v>2</v>
      </c>
      <c r="T245" s="131">
        <f t="shared" si="69"/>
        <v>661.5</v>
      </c>
      <c r="U245" s="130"/>
      <c r="V245" s="131" t="str">
        <f t="shared" si="41"/>
        <v/>
      </c>
      <c r="W245" s="130"/>
      <c r="X245" s="131" t="str">
        <f t="shared" si="64"/>
        <v/>
      </c>
      <c r="Y245" s="82"/>
      <c r="Z245" s="132">
        <f t="shared" si="70"/>
        <v>115.7472778847242</v>
      </c>
      <c r="AA245" s="119">
        <f t="shared" si="60"/>
        <v>87.191028840814582</v>
      </c>
      <c r="AB245" s="119">
        <f t="shared" si="61"/>
        <v>266.52324649123011</v>
      </c>
      <c r="AC245" s="119">
        <f t="shared" si="62"/>
        <v>192.03844678323111</v>
      </c>
      <c r="AD245" s="133">
        <f t="shared" si="71"/>
        <v>0</v>
      </c>
      <c r="AE245" s="82" t="str">
        <f t="shared" si="59"/>
        <v/>
      </c>
      <c r="AF245" s="134">
        <f t="shared" si="65"/>
        <v>115.7472778847242</v>
      </c>
      <c r="AG245" s="119">
        <f t="shared" si="66"/>
        <v>87.191028840814582</v>
      </c>
      <c r="AH245" s="119">
        <f t="shared" si="67"/>
        <v>266.52324649123011</v>
      </c>
      <c r="AI245" s="119">
        <f t="shared" si="68"/>
        <v>192.03844678323111</v>
      </c>
      <c r="AJ245" s="135" t="str">
        <f t="shared" si="63"/>
        <v/>
      </c>
      <c r="AK245" s="82"/>
      <c r="AL245" s="82"/>
      <c r="AM245" s="82"/>
      <c r="AN245" s="82"/>
      <c r="AO245" s="82"/>
      <c r="AP245" s="82"/>
      <c r="AQ245" s="82"/>
      <c r="AR245" s="82"/>
      <c r="AS245" s="82"/>
      <c r="AT245" s="82"/>
    </row>
    <row r="246" spans="1:46" ht="12" customHeight="1" thickBot="1" x14ac:dyDescent="0.3">
      <c r="A246" s="76"/>
      <c r="B246" s="184" t="s">
        <v>576</v>
      </c>
      <c r="C246" s="185" t="s">
        <v>577</v>
      </c>
      <c r="D246" s="186">
        <f t="shared" si="57"/>
        <v>2</v>
      </c>
      <c r="E246" s="187">
        <v>3733.8</v>
      </c>
      <c r="F246" s="188">
        <f t="shared" si="35"/>
        <v>7467.6</v>
      </c>
      <c r="G246" s="189"/>
      <c r="H246" s="190" t="s">
        <v>122</v>
      </c>
      <c r="I246" s="191" t="s">
        <v>122</v>
      </c>
      <c r="J246" s="82" t="str">
        <f t="shared" si="58"/>
        <v/>
      </c>
      <c r="K246" s="130"/>
      <c r="L246" s="116" t="str">
        <f t="shared" si="36"/>
        <v/>
      </c>
      <c r="M246" s="130"/>
      <c r="N246" s="116" t="str">
        <f t="shared" si="37"/>
        <v/>
      </c>
      <c r="O246" s="130"/>
      <c r="P246" s="116" t="str">
        <f t="shared" si="38"/>
        <v/>
      </c>
      <c r="Q246" s="130"/>
      <c r="R246" s="116" t="str">
        <f t="shared" si="39"/>
        <v/>
      </c>
      <c r="S246" s="130">
        <v>2</v>
      </c>
      <c r="T246" s="131">
        <f t="shared" si="69"/>
        <v>7467.6</v>
      </c>
      <c r="U246" s="130"/>
      <c r="V246" s="131" t="str">
        <f t="shared" si="41"/>
        <v/>
      </c>
      <c r="W246" s="130"/>
      <c r="X246" s="131" t="str">
        <f t="shared" si="64"/>
        <v/>
      </c>
      <c r="Y246" s="82"/>
      <c r="Z246" s="132">
        <f t="shared" si="70"/>
        <v>1306.6581592319976</v>
      </c>
      <c r="AA246" s="119">
        <f t="shared" si="60"/>
        <v>984.28983669186255</v>
      </c>
      <c r="AB246" s="119">
        <f t="shared" si="61"/>
        <v>3008.7513159454425</v>
      </c>
      <c r="AC246" s="119">
        <f t="shared" si="62"/>
        <v>2167.9006881306982</v>
      </c>
      <c r="AD246" s="133">
        <f t="shared" si="71"/>
        <v>0</v>
      </c>
      <c r="AE246" s="82" t="str">
        <f t="shared" si="59"/>
        <v/>
      </c>
      <c r="AF246" s="134">
        <f t="shared" si="65"/>
        <v>1306.6581592319976</v>
      </c>
      <c r="AG246" s="119">
        <f t="shared" si="66"/>
        <v>984.28983669186255</v>
      </c>
      <c r="AH246" s="119">
        <f t="shared" si="67"/>
        <v>3008.7513159454425</v>
      </c>
      <c r="AI246" s="119">
        <f t="shared" si="68"/>
        <v>2167.9006881306982</v>
      </c>
      <c r="AJ246" s="135" t="str">
        <f t="shared" si="63"/>
        <v/>
      </c>
      <c r="AK246" s="82"/>
      <c r="AL246" s="82"/>
      <c r="AM246" s="82"/>
      <c r="AN246" s="82"/>
      <c r="AO246" s="82"/>
      <c r="AP246" s="82"/>
      <c r="AQ246" s="82"/>
      <c r="AR246" s="82"/>
      <c r="AS246" s="82"/>
      <c r="AT246" s="82"/>
    </row>
    <row r="247" spans="1:46" ht="12" customHeight="1" x14ac:dyDescent="0.25">
      <c r="A247" s="76"/>
      <c r="B247" s="192"/>
      <c r="C247" s="193" t="s">
        <v>578</v>
      </c>
      <c r="D247" s="194">
        <f>SUM(K247,M247,O247,Q247,S247,U247,W247)</f>
        <v>1</v>
      </c>
      <c r="E247" s="195">
        <v>25000</v>
      </c>
      <c r="F247" s="196">
        <f t="shared" si="35"/>
        <v>25000</v>
      </c>
      <c r="G247" s="197"/>
      <c r="H247" s="198" t="s">
        <v>122</v>
      </c>
      <c r="I247" s="199"/>
      <c r="J247" s="82" t="str">
        <f t="shared" si="58"/>
        <v/>
      </c>
      <c r="K247" s="130"/>
      <c r="L247" s="116" t="str">
        <f t="shared" si="36"/>
        <v/>
      </c>
      <c r="M247" s="130"/>
      <c r="N247" s="116" t="str">
        <f t="shared" si="37"/>
        <v/>
      </c>
      <c r="O247" s="130"/>
      <c r="P247" s="116" t="str">
        <f t="shared" si="38"/>
        <v/>
      </c>
      <c r="Q247" s="130"/>
      <c r="R247" s="116" t="str">
        <f t="shared" si="39"/>
        <v/>
      </c>
      <c r="S247" s="130">
        <v>1</v>
      </c>
      <c r="T247" s="131">
        <f t="shared" si="69"/>
        <v>25000</v>
      </c>
      <c r="U247" s="130"/>
      <c r="V247" s="131" t="str">
        <f t="shared" si="41"/>
        <v/>
      </c>
      <c r="W247" s="130"/>
      <c r="X247" s="131" t="str">
        <f t="shared" si="64"/>
        <v/>
      </c>
      <c r="Y247" s="82"/>
      <c r="Z247" s="132">
        <f t="shared" si="70"/>
        <v>4374.4247121966819</v>
      </c>
      <c r="AA247" s="119">
        <f t="shared" si="60"/>
        <v>3295.2013923210352</v>
      </c>
      <c r="AB247" s="119">
        <f t="shared" si="61"/>
        <v>10072.685052578614</v>
      </c>
      <c r="AC247" s="119">
        <f t="shared" si="62"/>
        <v>7257.6888429036699</v>
      </c>
      <c r="AD247" s="133">
        <f t="shared" si="71"/>
        <v>0</v>
      </c>
      <c r="AE247" s="82" t="str">
        <f t="shared" si="59"/>
        <v/>
      </c>
      <c r="AF247" s="134">
        <f t="shared" si="65"/>
        <v>4374.4247121966819</v>
      </c>
      <c r="AG247" s="119">
        <f t="shared" si="66"/>
        <v>3295.2013923210352</v>
      </c>
      <c r="AH247" s="119">
        <f t="shared" si="67"/>
        <v>10072.685052578614</v>
      </c>
      <c r="AI247" s="119">
        <f t="shared" si="68"/>
        <v>7257.6888429036699</v>
      </c>
      <c r="AJ247" s="135" t="str">
        <f t="shared" si="63"/>
        <v/>
      </c>
      <c r="AK247" s="82"/>
      <c r="AL247" s="82"/>
      <c r="AM247" s="82"/>
      <c r="AN247" s="82"/>
      <c r="AO247" s="82"/>
      <c r="AP247" s="82"/>
      <c r="AQ247" s="82"/>
      <c r="AR247" s="82"/>
      <c r="AS247" s="82"/>
      <c r="AT247" s="82"/>
    </row>
    <row r="248" spans="1:46" ht="12" customHeight="1" x14ac:dyDescent="0.25">
      <c r="A248" s="76"/>
      <c r="B248" s="200"/>
      <c r="C248" s="201" t="s">
        <v>579</v>
      </c>
      <c r="D248" s="183">
        <f t="shared" ref="D248:D249" si="72">SUM(K248,M248,O248,Q248,S248,W248)</f>
        <v>1</v>
      </c>
      <c r="E248" s="182">
        <v>695316.38</v>
      </c>
      <c r="F248" s="111">
        <f t="shared" si="35"/>
        <v>695316.38</v>
      </c>
      <c r="G248" s="112"/>
      <c r="H248" s="128"/>
      <c r="I248" s="129"/>
      <c r="J248" s="82" t="str">
        <f t="shared" si="58"/>
        <v/>
      </c>
      <c r="K248" s="130"/>
      <c r="L248" s="116" t="str">
        <f t="shared" si="36"/>
        <v/>
      </c>
      <c r="M248" s="130"/>
      <c r="N248" s="116" t="str">
        <f t="shared" si="37"/>
        <v/>
      </c>
      <c r="O248" s="130"/>
      <c r="P248" s="116" t="str">
        <f t="shared" si="38"/>
        <v/>
      </c>
      <c r="Q248" s="130"/>
      <c r="R248" s="116" t="str">
        <f t="shared" si="39"/>
        <v/>
      </c>
      <c r="S248" s="130">
        <v>1</v>
      </c>
      <c r="T248" s="131">
        <f t="shared" si="69"/>
        <v>695316.38</v>
      </c>
      <c r="U248" s="130"/>
      <c r="V248" s="131" t="str">
        <f t="shared" si="41"/>
        <v/>
      </c>
      <c r="W248" s="130"/>
      <c r="X248" s="131" t="str">
        <f t="shared" si="64"/>
        <v/>
      </c>
      <c r="Y248" s="82"/>
      <c r="Z248" s="132">
        <f t="shared" si="70"/>
        <v>121664.36621868555</v>
      </c>
      <c r="AA248" s="119">
        <f t="shared" si="60"/>
        <v>91648.300139184881</v>
      </c>
      <c r="AB248" s="119">
        <f t="shared" si="61"/>
        <v>280148.1163055629</v>
      </c>
      <c r="AC248" s="119">
        <f t="shared" si="62"/>
        <v>201855.59733656675</v>
      </c>
      <c r="AD248" s="133">
        <f t="shared" si="71"/>
        <v>0</v>
      </c>
      <c r="AE248" s="82" t="str">
        <f t="shared" si="59"/>
        <v/>
      </c>
      <c r="AF248" s="134">
        <f t="shared" si="65"/>
        <v>121664.36621868555</v>
      </c>
      <c r="AG248" s="119">
        <f t="shared" si="66"/>
        <v>91648.300139184881</v>
      </c>
      <c r="AH248" s="119">
        <f t="shared" si="67"/>
        <v>280148.1163055629</v>
      </c>
      <c r="AI248" s="119">
        <f t="shared" si="68"/>
        <v>201855.59733656675</v>
      </c>
      <c r="AJ248" s="135" t="str">
        <f t="shared" si="63"/>
        <v/>
      </c>
      <c r="AK248" s="82"/>
      <c r="AL248" s="82"/>
      <c r="AM248" s="82"/>
      <c r="AN248" s="82"/>
      <c r="AO248" s="82"/>
      <c r="AP248" s="82"/>
      <c r="AQ248" s="82"/>
      <c r="AR248" s="82"/>
      <c r="AS248" s="82"/>
      <c r="AT248" s="82"/>
    </row>
    <row r="249" spans="1:46" ht="12" customHeight="1" thickBot="1" x14ac:dyDescent="0.3">
      <c r="A249" s="76"/>
      <c r="B249" s="202"/>
      <c r="C249" s="203"/>
      <c r="D249" s="204">
        <f t="shared" si="72"/>
        <v>0</v>
      </c>
      <c r="E249" s="205"/>
      <c r="F249" s="206" t="str">
        <f>IF(OR(D249=0,E249=0),"",SUM(D249*E249))</f>
        <v/>
      </c>
      <c r="G249" s="207"/>
      <c r="H249" s="208"/>
      <c r="I249" s="209"/>
      <c r="J249" s="210" t="str">
        <f>IF(SUM(K249,M249,O249,Q249,S249,U249,W249)-D249=0,"","K")</f>
        <v/>
      </c>
      <c r="K249" s="211"/>
      <c r="L249" s="212" t="str">
        <f t="shared" si="36"/>
        <v/>
      </c>
      <c r="M249" s="211"/>
      <c r="N249" s="212" t="str">
        <f t="shared" ref="N249" si="73">IF(ISBLANK(M249),"",SUM(M249*$E249))</f>
        <v/>
      </c>
      <c r="O249" s="211"/>
      <c r="P249" s="212" t="str">
        <f t="shared" si="38"/>
        <v/>
      </c>
      <c r="Q249" s="211"/>
      <c r="R249" s="212" t="str">
        <f t="shared" ref="R249" si="74">IF(ISBLANK(Q249),"",SUM(Q249*$E249))</f>
        <v/>
      </c>
      <c r="S249" s="211"/>
      <c r="T249" s="213" t="str">
        <f t="shared" si="69"/>
        <v/>
      </c>
      <c r="U249" s="211"/>
      <c r="V249" s="213" t="str">
        <f t="shared" ref="V249" si="75">IF(ISBLANK(U249),"",SUM(U249*$E249))</f>
        <v/>
      </c>
      <c r="W249" s="211"/>
      <c r="X249" s="213" t="str">
        <f t="shared" si="69"/>
        <v/>
      </c>
      <c r="Y249" s="210"/>
      <c r="Z249" s="214" t="str">
        <f t="shared" si="70"/>
        <v/>
      </c>
      <c r="AA249" s="215" t="str">
        <f t="shared" si="60"/>
        <v/>
      </c>
      <c r="AB249" s="215" t="str">
        <f t="shared" si="61"/>
        <v/>
      </c>
      <c r="AC249" s="215" t="str">
        <f t="shared" si="62"/>
        <v/>
      </c>
      <c r="AD249" s="216" t="str">
        <f t="shared" si="71"/>
        <v/>
      </c>
      <c r="AE249" s="217" t="str">
        <f t="shared" si="59"/>
        <v/>
      </c>
      <c r="AF249" s="218" t="str">
        <f t="shared" si="65"/>
        <v/>
      </c>
      <c r="AG249" s="215" t="str">
        <f t="shared" si="66"/>
        <v/>
      </c>
      <c r="AH249" s="215" t="str">
        <f t="shared" si="67"/>
        <v/>
      </c>
      <c r="AI249" s="215" t="str">
        <f t="shared" si="68"/>
        <v/>
      </c>
      <c r="AJ249" s="219" t="str">
        <f t="shared" si="63"/>
        <v/>
      </c>
      <c r="AK249" s="82"/>
      <c r="AL249" s="82"/>
      <c r="AM249" s="220"/>
      <c r="AN249" s="220"/>
      <c r="AO249" s="220"/>
      <c r="AP249" s="220"/>
      <c r="AQ249" s="220"/>
      <c r="AR249" s="220"/>
      <c r="AS249" s="220"/>
      <c r="AT249" s="82"/>
    </row>
    <row r="250" spans="1:46" s="221" customFormat="1" ht="12" customHeight="1" x14ac:dyDescent="0.25">
      <c r="B250" s="220"/>
      <c r="C250" s="222" t="s">
        <v>580</v>
      </c>
      <c r="D250" s="223"/>
      <c r="E250" s="224"/>
      <c r="F250" s="225">
        <f>SUM(F7:F249)</f>
        <v>2488742.2000000007</v>
      </c>
      <c r="G250" s="224"/>
      <c r="H250" s="224"/>
      <c r="I250" s="224"/>
      <c r="J250" s="226"/>
      <c r="K250" s="227"/>
      <c r="L250" s="225">
        <f>SUM(L7:L249)</f>
        <v>235053.65999999997</v>
      </c>
      <c r="M250" s="228"/>
      <c r="N250" s="225">
        <f>SUM(N7:N249)</f>
        <v>143599.18</v>
      </c>
      <c r="O250" s="228"/>
      <c r="P250" s="225">
        <f>SUM(P7:P249)</f>
        <v>374586.74</v>
      </c>
      <c r="Q250" s="228"/>
      <c r="R250" s="225">
        <f>SUM(R7:R249)</f>
        <v>282950.10999999993</v>
      </c>
      <c r="S250" s="228"/>
      <c r="T250" s="225">
        <f>SUM(T7:T247)</f>
        <v>259459.72000000003</v>
      </c>
      <c r="U250" s="228"/>
      <c r="V250" s="225">
        <f>SUM(V7:V249)</f>
        <v>497776.41</v>
      </c>
      <c r="W250" s="225"/>
      <c r="X250" s="225">
        <f>SUM(X7:X249)</f>
        <v>0</v>
      </c>
      <c r="Y250" s="225"/>
      <c r="Z250" s="229">
        <f t="shared" ref="Z250:AD250" si="76">SUM(Z7:Z247)</f>
        <v>45399.480439505256</v>
      </c>
      <c r="AA250" s="225">
        <f t="shared" si="76"/>
        <v>113725.07607697867</v>
      </c>
      <c r="AB250" s="225">
        <f t="shared" si="76"/>
        <v>347631.82504517055</v>
      </c>
      <c r="AC250" s="225">
        <f t="shared" si="76"/>
        <v>250479.74843834556</v>
      </c>
      <c r="AD250" s="225">
        <f t="shared" si="76"/>
        <v>0</v>
      </c>
      <c r="AE250" s="225"/>
      <c r="AF250" s="225">
        <f>SUM(AF7:AF249)</f>
        <v>402117.50665819086</v>
      </c>
      <c r="AG250" s="225">
        <f>SUM(AG7:AG249)</f>
        <v>348972.55621616368</v>
      </c>
      <c r="AH250" s="225">
        <f>SUM(AH7:AH249)</f>
        <v>1002366.681350734</v>
      </c>
      <c r="AI250" s="225">
        <f>SUM(AI7:AI249)</f>
        <v>735285.45577491249</v>
      </c>
      <c r="AJ250" s="230">
        <f>SUM(AJ7:AJ249)</f>
        <v>0</v>
      </c>
      <c r="AK250" s="220"/>
      <c r="AL250" s="220"/>
      <c r="AM250" s="220"/>
      <c r="AN250" s="220"/>
      <c r="AO250" s="220"/>
      <c r="AP250" s="220"/>
      <c r="AQ250" s="220"/>
      <c r="AR250" s="220"/>
      <c r="AS250" s="220"/>
      <c r="AT250" s="220"/>
    </row>
    <row r="251" spans="1:46" s="240" customFormat="1" ht="12" customHeight="1" x14ac:dyDescent="0.25">
      <c r="A251" s="221"/>
      <c r="B251" s="220"/>
      <c r="C251" s="231" t="s">
        <v>581</v>
      </c>
      <c r="D251" s="232"/>
      <c r="E251" s="233"/>
      <c r="F251" s="234">
        <f>SUMIF($G$7:$G$249,"x",$F$7:$F$249)</f>
        <v>1320637.3799999999</v>
      </c>
      <c r="G251" s="233"/>
      <c r="H251" s="233"/>
      <c r="I251" s="233"/>
      <c r="J251" s="235"/>
      <c r="K251" s="236"/>
      <c r="L251" s="237">
        <f>SUMIF($G$7:$G$249,"x",L$7:L$249)</f>
        <v>187150.71</v>
      </c>
      <c r="M251" s="238"/>
      <c r="N251" s="237">
        <f>SUMIF($G$7:$G$249,"x",N$7:N$249)</f>
        <v>111052.52999999998</v>
      </c>
      <c r="O251" s="238"/>
      <c r="P251" s="237">
        <f>SUMIF($G$7:$G$249,"x",P$7:P$249)</f>
        <v>314846.49000000005</v>
      </c>
      <c r="Q251" s="238"/>
      <c r="R251" s="237">
        <f>SUMIF($G$7:$G$249,"x",R$7:R$249)</f>
        <v>231750.38999999996</v>
      </c>
      <c r="S251" s="238"/>
      <c r="T251" s="237">
        <f>SUMIF($G$7:$G$249,"x",T$7:T$249)</f>
        <v>132638.1</v>
      </c>
      <c r="U251" s="238"/>
      <c r="V251" s="237">
        <f>SUMIF($G$7:$G$249,"x",V$7:V$249)</f>
        <v>343199.16</v>
      </c>
      <c r="W251" s="237"/>
      <c r="X251" s="237">
        <f>SUMIF($G$7:$G$249,"x",X$7:X$249)</f>
        <v>0</v>
      </c>
      <c r="Y251" s="237"/>
      <c r="Z251" s="237">
        <f>SUMIF($G$7:$G$249,"x",Z$7:Z$249)</f>
        <v>23208.615296752585</v>
      </c>
      <c r="AA251" s="237">
        <f>SUMIF($G$7:$G$249,"x",AA$7:AA$249)</f>
        <v>72313.257662805947</v>
      </c>
      <c r="AB251" s="237">
        <f>SUMIF($G$7:$G$249,"x",AB$7:AB$249)</f>
        <v>221045.26638669492</v>
      </c>
      <c r="AC251" s="237">
        <f>SUMIF($G$7:$G$249,"x",AC$7:AC$249)</f>
        <v>159270.12065374653</v>
      </c>
      <c r="AD251" s="237">
        <f>SUMIF($G$7:$G$249,"x",AD$7:AD$249)</f>
        <v>0</v>
      </c>
      <c r="AE251" s="237"/>
      <c r="AF251" s="237">
        <f>SUMIF($G$7:$G$249,"x",AF$7:AF$249)</f>
        <v>210359.32529675262</v>
      </c>
      <c r="AG251" s="237">
        <f>SUMIF($G$7:$G$249,"x",AG$7:AG$249)</f>
        <v>183365.78766280596</v>
      </c>
      <c r="AH251" s="237">
        <f>SUMIF($G$7:$G$249,"x",AH$7:AH$249)</f>
        <v>535891.75638669508</v>
      </c>
      <c r="AI251" s="237">
        <f>SUMIF($G$7:$G$249,"x",AI$7:AI$249)</f>
        <v>391020.51065374672</v>
      </c>
      <c r="AJ251" s="239">
        <f>SUMIF($G$7:$G$249,"x",AJ$7:AJ$249)</f>
        <v>0</v>
      </c>
      <c r="AK251" s="220"/>
      <c r="AL251" s="220"/>
      <c r="AM251" s="220"/>
      <c r="AN251" s="220"/>
      <c r="AO251" s="220"/>
      <c r="AP251" s="220"/>
      <c r="AQ251" s="220"/>
      <c r="AR251" s="220"/>
      <c r="AS251" s="220"/>
      <c r="AT251" s="220"/>
    </row>
    <row r="252" spans="1:46" s="240" customFormat="1" ht="12" customHeight="1" x14ac:dyDescent="0.25">
      <c r="A252" s="221"/>
      <c r="B252" s="220"/>
      <c r="C252" s="231" t="s">
        <v>582</v>
      </c>
      <c r="D252" s="232"/>
      <c r="E252" s="233"/>
      <c r="F252" s="234">
        <f>SUMIF($H$7:$H$249,"x",$F$7:$F$249)</f>
        <v>472788.43999999983</v>
      </c>
      <c r="G252" s="233"/>
      <c r="H252" s="233"/>
      <c r="I252" s="233"/>
      <c r="J252" s="235"/>
      <c r="K252" s="236"/>
      <c r="L252" s="237">
        <f>SUMIF($H$7:$H$249,"x",L$7:L$249)</f>
        <v>47902.94999999999</v>
      </c>
      <c r="M252" s="238"/>
      <c r="N252" s="237">
        <f>SUMIF($H$7:$H$249,"x",N$7:N$249)</f>
        <v>32546.65</v>
      </c>
      <c r="O252" s="238"/>
      <c r="P252" s="237">
        <f>SUMIF($H$7:$H$249,"x",P$7:P$249)</f>
        <v>59740.25</v>
      </c>
      <c r="Q252" s="238"/>
      <c r="R252" s="237">
        <f>SUMIF($H$7:$H$249,"x",R$7:R$249)</f>
        <v>51199.72</v>
      </c>
      <c r="S252" s="238"/>
      <c r="T252" s="237">
        <f>SUMIF($H$7:$H$249,"x",T$7:T$249)</f>
        <v>126821.62000000001</v>
      </c>
      <c r="U252" s="238"/>
      <c r="V252" s="237">
        <f>SUMIF($H$7:$H$249,"x",V$7:V$249)</f>
        <v>154577.25</v>
      </c>
      <c r="W252" s="237"/>
      <c r="X252" s="237">
        <f>SUMIF($H$7:$H$249,"x",X$7:X$249)</f>
        <v>0</v>
      </c>
      <c r="Y252" s="237"/>
      <c r="Z252" s="237">
        <f>SUMIF($H$7:$H$249,"x",Z$7:Z$249)</f>
        <v>22190.865142752678</v>
      </c>
      <c r="AA252" s="237">
        <f>SUMIF($H$7:$H$249,"x",AA$7:AA$249)</f>
        <v>41411.818414172696</v>
      </c>
      <c r="AB252" s="237">
        <f>SUMIF($H$7:$H$249,"x",AB$7:AB$249)</f>
        <v>126586.55865847564</v>
      </c>
      <c r="AC252" s="237">
        <f>SUMIF($H$7:$H$249,"x",AC$7:AC$249)</f>
        <v>91209.627784598997</v>
      </c>
      <c r="AD252" s="237">
        <f>SUMIF($H$7:$H$249,"x",AD$7:AD$249)</f>
        <v>0</v>
      </c>
      <c r="AE252" s="237"/>
      <c r="AF252" s="237">
        <f>SUMIF($H$7:$H$249,"x",AF$7:AF$249)</f>
        <v>70093.815142752661</v>
      </c>
      <c r="AG252" s="237">
        <f>SUMIF($H$7:$H$249,"x",AG$7:AG$249)</f>
        <v>73958.468414172719</v>
      </c>
      <c r="AH252" s="237">
        <f>SUMIF($H$7:$H$249,"x",AH$7:AH$249)</f>
        <v>186326.80865847564</v>
      </c>
      <c r="AI252" s="237">
        <f>SUMIF($H$7:$H$249,"x",AI$7:AI$249)</f>
        <v>142409.34778459909</v>
      </c>
      <c r="AJ252" s="239">
        <f>SUMIF($H$7:$H$249,"x",AJ$7:AJ$249)</f>
        <v>0</v>
      </c>
      <c r="AK252" s="220"/>
      <c r="AL252" s="220"/>
      <c r="AM252" s="220"/>
      <c r="AN252" s="220"/>
      <c r="AO252" s="220"/>
      <c r="AP252" s="220"/>
      <c r="AQ252" s="220"/>
      <c r="AR252" s="220"/>
      <c r="AS252" s="220"/>
      <c r="AT252" s="220"/>
    </row>
    <row r="253" spans="1:46" s="240" customFormat="1" ht="12" customHeight="1" x14ac:dyDescent="0.25">
      <c r="A253" s="221"/>
      <c r="B253" s="220"/>
      <c r="C253" s="231" t="s">
        <v>583</v>
      </c>
      <c r="D253" s="232"/>
      <c r="E253" s="233"/>
      <c r="F253" s="234">
        <f>F248</f>
        <v>695316.38</v>
      </c>
      <c r="G253" s="233"/>
      <c r="H253" s="233"/>
      <c r="I253" s="233"/>
      <c r="J253" s="235"/>
      <c r="K253" s="236"/>
      <c r="L253" s="237" t="str">
        <f t="shared" ref="L253:X253" si="77">L248</f>
        <v/>
      </c>
      <c r="M253" s="237"/>
      <c r="N253" s="237" t="str">
        <f t="shared" si="77"/>
        <v/>
      </c>
      <c r="O253" s="237"/>
      <c r="P253" s="237" t="str">
        <f t="shared" si="77"/>
        <v/>
      </c>
      <c r="Q253" s="237"/>
      <c r="R253" s="237" t="str">
        <f t="shared" si="77"/>
        <v/>
      </c>
      <c r="S253" s="237"/>
      <c r="T253" s="237">
        <f>T248</f>
        <v>695316.38</v>
      </c>
      <c r="U253" s="237"/>
      <c r="V253" s="237" t="str">
        <f t="shared" si="77"/>
        <v/>
      </c>
      <c r="W253" s="237"/>
      <c r="X253" s="237" t="str">
        <f t="shared" si="77"/>
        <v/>
      </c>
      <c r="Y253" s="237"/>
      <c r="Z253" s="237">
        <f>Z248</f>
        <v>121664.36621868555</v>
      </c>
      <c r="AA253" s="237">
        <f t="shared" ref="AA253:AD253" si="78">AA248</f>
        <v>91648.300139184881</v>
      </c>
      <c r="AB253" s="237">
        <f t="shared" si="78"/>
        <v>280148.1163055629</v>
      </c>
      <c r="AC253" s="237">
        <f t="shared" si="78"/>
        <v>201855.59733656675</v>
      </c>
      <c r="AD253" s="237">
        <f t="shared" si="78"/>
        <v>0</v>
      </c>
      <c r="AE253" s="237"/>
      <c r="AF253" s="237">
        <f>AF248</f>
        <v>121664.36621868555</v>
      </c>
      <c r="AG253" s="237">
        <f t="shared" ref="AG253:AI253" si="79">AG248</f>
        <v>91648.300139184881</v>
      </c>
      <c r="AH253" s="237">
        <f t="shared" si="79"/>
        <v>280148.1163055629</v>
      </c>
      <c r="AI253" s="237">
        <f t="shared" si="79"/>
        <v>201855.59733656675</v>
      </c>
      <c r="AJ253" s="241">
        <v>0</v>
      </c>
      <c r="AK253" s="220"/>
      <c r="AL253" s="220"/>
      <c r="AM253" s="220"/>
      <c r="AN253" s="220"/>
      <c r="AO253" s="220"/>
      <c r="AP253" s="220"/>
      <c r="AQ253" s="220"/>
      <c r="AR253" s="220"/>
      <c r="AS253" s="220"/>
      <c r="AT253" s="220"/>
    </row>
    <row r="254" spans="1:46" s="240" customFormat="1" ht="12" customHeight="1" x14ac:dyDescent="0.25">
      <c r="A254" s="221"/>
      <c r="B254" s="220"/>
      <c r="C254" s="242" t="s">
        <v>584</v>
      </c>
      <c r="D254" s="243"/>
      <c r="E254" s="244"/>
      <c r="F254" s="245">
        <f>SUMIF($I$7:$I$249,"x",$F$7:$F$249)</f>
        <v>429023.78999999992</v>
      </c>
      <c r="G254" s="244"/>
      <c r="H254" s="244"/>
      <c r="I254" s="244"/>
      <c r="J254" s="246"/>
      <c r="K254" s="247"/>
      <c r="L254" s="248">
        <f>SUMIF($I$7:$I$249,"x",L$7:L$249)</f>
        <v>34612.35</v>
      </c>
      <c r="M254" s="249"/>
      <c r="N254" s="248">
        <f>SUMIF($I$7:$I$249,"x",N$7:N$249)</f>
        <v>13517.160000000002</v>
      </c>
      <c r="O254" s="249"/>
      <c r="P254" s="248">
        <f>SUMIF($I$7:$I$249,"x",P$7:P$249)</f>
        <v>28648.770000000004</v>
      </c>
      <c r="Q254" s="249"/>
      <c r="R254" s="248">
        <f>SUMIF($I$7:$I$249,"x",R$7:R$249)</f>
        <v>23828.700000000004</v>
      </c>
      <c r="S254" s="249"/>
      <c r="T254" s="248">
        <f>SUMIF($I$7:$I$249,"x",T$7:T$249)</f>
        <v>94983.57</v>
      </c>
      <c r="U254" s="249"/>
      <c r="V254" s="248">
        <f>SUMIF($I$7:$I$249,"x",V$7:V$249)</f>
        <v>233433.24000000002</v>
      </c>
      <c r="W254" s="248"/>
      <c r="X254" s="248">
        <f>SUMIF($I$7:$I$249,"x",X$7:X$249)</f>
        <v>0</v>
      </c>
      <c r="Y254" s="248"/>
      <c r="Z254" s="248">
        <f>SUMIF($I$7:$I$249,"x",Z$7:Z$249)</f>
        <v>16619.93903442653</v>
      </c>
      <c r="AA254" s="248">
        <f>SUMIF($I$7:$I$249,"x",AA$7:AA$249)</f>
        <v>49813.567330393911</v>
      </c>
      <c r="AB254" s="248">
        <f>SUMIF($I$7:$I$249,"x",AB$7:AB$249)</f>
        <v>152268.80403539047</v>
      </c>
      <c r="AC254" s="248">
        <f>SUMIF($I$7:$I$249,"x",AC$7:AC$249)</f>
        <v>109714.49959978914</v>
      </c>
      <c r="AD254" s="248">
        <f>SUMIF($I$7:$I$249,"x",AD$7:AD$249)</f>
        <v>0</v>
      </c>
      <c r="AE254" s="248"/>
      <c r="AF254" s="248">
        <f>SUMIF($I$7:$I$249,"x",AF$7:AF$249)</f>
        <v>51232.289034426532</v>
      </c>
      <c r="AG254" s="248">
        <f>SUMIF($I$7:$I$249,"x",AG$7:AG$249)</f>
        <v>63330.7273303939</v>
      </c>
      <c r="AH254" s="248">
        <f>SUMIF($I$7:$I$249,"x",AH$7:AH$249)</f>
        <v>180917.57403539048</v>
      </c>
      <c r="AI254" s="248">
        <f>SUMIF($I$7:$I$249,"x",AI$7:AI$249)</f>
        <v>133543.19959978916</v>
      </c>
      <c r="AJ254" s="250">
        <f>SUMIF($I$7:$I$249,"x",AJ$7:AJ$249)</f>
        <v>0</v>
      </c>
      <c r="AK254" s="220"/>
      <c r="AL254" s="220"/>
      <c r="AM254" s="220"/>
      <c r="AN254" s="220"/>
      <c r="AO254" s="220"/>
      <c r="AP254" s="220"/>
      <c r="AQ254" s="220"/>
      <c r="AR254" s="220"/>
      <c r="AS254" s="220"/>
      <c r="AT254" s="220"/>
    </row>
    <row r="255" spans="1:46" s="221" customFormat="1" ht="12" customHeight="1" x14ac:dyDescent="0.25">
      <c r="B255" s="220"/>
      <c r="C255" s="251" t="s">
        <v>585</v>
      </c>
      <c r="D255" s="252"/>
      <c r="E255" s="253"/>
      <c r="F255" s="254">
        <f>F250*2.5%</f>
        <v>62218.555000000022</v>
      </c>
      <c r="G255" s="255"/>
      <c r="H255" s="255"/>
      <c r="I255" s="255"/>
      <c r="J255" s="256"/>
      <c r="K255" s="257"/>
      <c r="L255" s="258">
        <f>L250*2.5%</f>
        <v>5876.3414999999995</v>
      </c>
      <c r="M255" s="259"/>
      <c r="N255" s="258">
        <f>N250*2.5%</f>
        <v>3589.9794999999999</v>
      </c>
      <c r="O255" s="259"/>
      <c r="P255" s="258">
        <f>P250*2.5%</f>
        <v>9364.6684999999998</v>
      </c>
      <c r="Q255" s="259"/>
      <c r="R255" s="258">
        <f>R250*2.5%</f>
        <v>7073.7527499999987</v>
      </c>
      <c r="S255" s="259"/>
      <c r="T255" s="258">
        <f>T250*2.5%</f>
        <v>6486.4930000000013</v>
      </c>
      <c r="U255" s="259"/>
      <c r="V255" s="258">
        <f>V250*2.5%</f>
        <v>12444.410250000001</v>
      </c>
      <c r="W255" s="258"/>
      <c r="X255" s="258">
        <f>X250*2.5%</f>
        <v>0</v>
      </c>
      <c r="Y255" s="258"/>
      <c r="Z255" s="258">
        <f>Z250*2.5%</f>
        <v>1134.9870109876315</v>
      </c>
      <c r="AA255" s="258">
        <f t="shared" ref="AA255:AD255" si="80">AA250*2.5%</f>
        <v>2843.1269019244669</v>
      </c>
      <c r="AB255" s="258">
        <f t="shared" si="80"/>
        <v>8690.7956261292638</v>
      </c>
      <c r="AC255" s="258">
        <f t="shared" si="80"/>
        <v>6261.993710958639</v>
      </c>
      <c r="AD255" s="258">
        <f t="shared" si="80"/>
        <v>0</v>
      </c>
      <c r="AE255" s="258"/>
      <c r="AF255" s="258">
        <f t="shared" ref="AF255:AJ255" si="81">AF250*2.5%</f>
        <v>10052.937666454773</v>
      </c>
      <c r="AG255" s="258">
        <f t="shared" si="81"/>
        <v>8724.313905404093</v>
      </c>
      <c r="AH255" s="258">
        <f t="shared" si="81"/>
        <v>25059.16703376835</v>
      </c>
      <c r="AI255" s="258">
        <f t="shared" si="81"/>
        <v>18382.136394372814</v>
      </c>
      <c r="AJ255" s="260">
        <f t="shared" si="81"/>
        <v>0</v>
      </c>
      <c r="AK255" s="220"/>
      <c r="AL255" s="220"/>
      <c r="AM255" s="220"/>
      <c r="AN255" s="220"/>
      <c r="AO255" s="220"/>
      <c r="AP255" s="220"/>
      <c r="AQ255" s="220"/>
      <c r="AR255" s="220"/>
      <c r="AS255" s="220"/>
      <c r="AT255" s="220"/>
    </row>
    <row r="256" spans="1:46" s="240" customFormat="1" ht="12" customHeight="1" x14ac:dyDescent="0.25">
      <c r="A256" s="221"/>
      <c r="B256" s="220"/>
      <c r="C256" s="231" t="s">
        <v>581</v>
      </c>
      <c r="D256" s="261"/>
      <c r="E256" s="262"/>
      <c r="F256" s="237">
        <f>F255*F251/F250</f>
        <v>33015.934500000003</v>
      </c>
      <c r="G256" s="236"/>
      <c r="H256" s="236"/>
      <c r="I256" s="236"/>
      <c r="J256" s="263"/>
      <c r="K256" s="233"/>
      <c r="L256" s="237">
        <f>IFERROR(L$255*L251/L$250,0)</f>
        <v>4678.76775</v>
      </c>
      <c r="M256" s="264"/>
      <c r="N256" s="237">
        <f>IFERROR(N$255*N251/N$250,0)</f>
        <v>2776.3132499999997</v>
      </c>
      <c r="O256" s="264"/>
      <c r="P256" s="237">
        <f>IFERROR(P$255*P251/P$250,0)</f>
        <v>7871.1622500000012</v>
      </c>
      <c r="Q256" s="264"/>
      <c r="R256" s="237">
        <f>IFERROR(R$255*R251/R$250,0)</f>
        <v>5793.7597499999993</v>
      </c>
      <c r="S256" s="264"/>
      <c r="T256" s="237">
        <f>IFERROR(T$255*T251/T$250,0)</f>
        <v>3315.9525000000008</v>
      </c>
      <c r="U256" s="264"/>
      <c r="V256" s="237">
        <f>IFERROR(V$255*V251/V$250,0)</f>
        <v>8579.9790000000012</v>
      </c>
      <c r="W256" s="237"/>
      <c r="X256" s="237">
        <f>IFERROR(X$255*X251/X$250,0)</f>
        <v>0</v>
      </c>
      <c r="Y256" s="237"/>
      <c r="Z256" s="237">
        <f>IFERROR(Z255*Z251/Z250,0)</f>
        <v>580.21538241881467</v>
      </c>
      <c r="AA256" s="237">
        <f t="shared" ref="AA256:AD256" si="82">IFERROR(AA255*AA251/AA250,0)</f>
        <v>1807.8314415701486</v>
      </c>
      <c r="AB256" s="237">
        <f t="shared" si="82"/>
        <v>5526.1316596673732</v>
      </c>
      <c r="AC256" s="237">
        <f t="shared" si="82"/>
        <v>3981.7530163436631</v>
      </c>
      <c r="AD256" s="237">
        <f t="shared" si="82"/>
        <v>0</v>
      </c>
      <c r="AE256" s="237"/>
      <c r="AF256" s="237">
        <f t="shared" ref="AF256:AJ256" si="83">IFERROR(AF255*AF251/AF250,0)</f>
        <v>5258.9831324188162</v>
      </c>
      <c r="AG256" s="237">
        <f t="shared" si="83"/>
        <v>4584.1446915701499</v>
      </c>
      <c r="AH256" s="237">
        <f t="shared" si="83"/>
        <v>13397.293909667376</v>
      </c>
      <c r="AI256" s="237">
        <f t="shared" si="83"/>
        <v>9775.5127663436688</v>
      </c>
      <c r="AJ256" s="239">
        <f t="shared" si="83"/>
        <v>0</v>
      </c>
      <c r="AK256" s="220"/>
      <c r="AL256" s="220"/>
      <c r="AM256" s="220"/>
      <c r="AN256" s="220"/>
      <c r="AO256" s="220"/>
      <c r="AP256" s="220"/>
      <c r="AQ256" s="220"/>
      <c r="AR256" s="220"/>
      <c r="AS256" s="220"/>
      <c r="AT256" s="220"/>
    </row>
    <row r="257" spans="1:46" s="240" customFormat="1" ht="12" customHeight="1" x14ac:dyDescent="0.25">
      <c r="A257" s="221"/>
      <c r="B257" s="220"/>
      <c r="C257" s="231" t="s">
        <v>582</v>
      </c>
      <c r="D257" s="261"/>
      <c r="E257" s="262"/>
      <c r="F257" s="237">
        <f>F255*F252/F250</f>
        <v>11819.710999999998</v>
      </c>
      <c r="G257" s="236"/>
      <c r="H257" s="236"/>
      <c r="I257" s="236"/>
      <c r="J257" s="263"/>
      <c r="K257" s="233"/>
      <c r="L257" s="237">
        <f>IFERROR(L$255*L252/L$250,0)</f>
        <v>1197.5737499999998</v>
      </c>
      <c r="M257" s="264"/>
      <c r="N257" s="237">
        <f>IFERROR(N$255*N252/N$250,0)</f>
        <v>813.6662500000001</v>
      </c>
      <c r="O257" s="264"/>
      <c r="P257" s="237">
        <f>IFERROR(P$255*P252/P$250,0)</f>
        <v>1493.5062500000001</v>
      </c>
      <c r="Q257" s="264"/>
      <c r="R257" s="237">
        <f>IFERROR(R$255*R252/R$250,0)</f>
        <v>1279.9930000000002</v>
      </c>
      <c r="S257" s="264"/>
      <c r="T257" s="237">
        <f>IFERROR(T$255*T252/T$250,0)</f>
        <v>3170.5405000000005</v>
      </c>
      <c r="U257" s="264"/>
      <c r="V257" s="237">
        <f>IFERROR(V$255*V252/V$250,0)</f>
        <v>3864.4312500000001</v>
      </c>
      <c r="W257" s="237"/>
      <c r="X257" s="237">
        <f>IFERROR(X$255*X252/X$250,0)</f>
        <v>0</v>
      </c>
      <c r="Y257" s="237"/>
      <c r="Z257" s="237">
        <f>IFERROR(Z255*Z252/Z250,0)</f>
        <v>554.77162856881705</v>
      </c>
      <c r="AA257" s="237">
        <f t="shared" ref="AA257:AD258" si="84">IFERROR(AA255*AA252/AA250,0)</f>
        <v>1035.2954603543176</v>
      </c>
      <c r="AB257" s="237">
        <f t="shared" si="84"/>
        <v>3164.6639664618906</v>
      </c>
      <c r="AC257" s="237">
        <f t="shared" si="84"/>
        <v>2280.2406946149749</v>
      </c>
      <c r="AD257" s="237">
        <f t="shared" si="84"/>
        <v>0</v>
      </c>
      <c r="AE257" s="237"/>
      <c r="AF257" s="237">
        <f t="shared" ref="AF257:AJ258" si="85">IFERROR(AF255*AF252/AF250,0)</f>
        <v>1752.3453785688166</v>
      </c>
      <c r="AG257" s="237">
        <f t="shared" si="85"/>
        <v>1848.9617103543185</v>
      </c>
      <c r="AH257" s="237">
        <f t="shared" si="85"/>
        <v>4658.170216461891</v>
      </c>
      <c r="AI257" s="237">
        <f t="shared" si="85"/>
        <v>3560.2336946149776</v>
      </c>
      <c r="AJ257" s="239">
        <f t="shared" si="85"/>
        <v>0</v>
      </c>
      <c r="AK257" s="220"/>
      <c r="AL257" s="220"/>
      <c r="AM257" s="220"/>
      <c r="AN257" s="220"/>
      <c r="AO257" s="220"/>
      <c r="AP257" s="220"/>
      <c r="AQ257" s="220"/>
      <c r="AR257" s="220"/>
      <c r="AS257" s="220"/>
      <c r="AT257" s="220"/>
    </row>
    <row r="258" spans="1:46" s="240" customFormat="1" ht="12" customHeight="1" x14ac:dyDescent="0.25">
      <c r="A258" s="221"/>
      <c r="B258" s="220"/>
      <c r="C258" s="231" t="s">
        <v>583</v>
      </c>
      <c r="D258" s="261"/>
      <c r="E258" s="262"/>
      <c r="F258" s="237">
        <f>F256*F253/F251</f>
        <v>17382.909500000005</v>
      </c>
      <c r="G258" s="236"/>
      <c r="H258" s="236"/>
      <c r="I258" s="236"/>
      <c r="J258" s="263"/>
      <c r="K258" s="233"/>
      <c r="L258" s="237"/>
      <c r="M258" s="264"/>
      <c r="N258" s="237"/>
      <c r="O258" s="264"/>
      <c r="P258" s="237"/>
      <c r="Q258" s="264"/>
      <c r="R258" s="237"/>
      <c r="S258" s="264"/>
      <c r="T258" s="237">
        <f>IFERROR(T$255*T253/T$250,0)</f>
        <v>17382.909500000002</v>
      </c>
      <c r="U258" s="264"/>
      <c r="V258" s="237"/>
      <c r="W258" s="237"/>
      <c r="X258" s="237"/>
      <c r="Y258" s="237"/>
      <c r="Z258" s="237">
        <f>IFERROR(Z256*Z253/Z251,0)</f>
        <v>3041.6091554671389</v>
      </c>
      <c r="AA258" s="237">
        <f t="shared" si="84"/>
        <v>2291.2075034796221</v>
      </c>
      <c r="AB258" s="237">
        <f t="shared" si="84"/>
        <v>7003.7029076390727</v>
      </c>
      <c r="AC258" s="237">
        <f t="shared" si="84"/>
        <v>5046.3899334141679</v>
      </c>
      <c r="AD258" s="237">
        <f t="shared" si="84"/>
        <v>0</v>
      </c>
      <c r="AE258" s="237"/>
      <c r="AF258" s="237">
        <f t="shared" si="85"/>
        <v>3041.6091554671389</v>
      </c>
      <c r="AG258" s="237">
        <f t="shared" si="85"/>
        <v>2291.2075034796226</v>
      </c>
      <c r="AH258" s="237">
        <f t="shared" si="85"/>
        <v>7003.7029076390718</v>
      </c>
      <c r="AI258" s="237">
        <f t="shared" si="85"/>
        <v>5046.3899334141688</v>
      </c>
      <c r="AJ258" s="239">
        <f t="shared" si="85"/>
        <v>0</v>
      </c>
      <c r="AK258" s="220"/>
      <c r="AL258" s="220"/>
      <c r="AM258" s="220"/>
      <c r="AN258" s="220"/>
      <c r="AO258" s="220"/>
      <c r="AP258" s="220"/>
      <c r="AQ258" s="220"/>
      <c r="AR258" s="220"/>
      <c r="AS258" s="220"/>
      <c r="AT258" s="220"/>
    </row>
    <row r="259" spans="1:46" s="221" customFormat="1" ht="12" customHeight="1" x14ac:dyDescent="0.25">
      <c r="B259" s="220"/>
      <c r="C259" s="265" t="s">
        <v>586</v>
      </c>
      <c r="D259" s="266"/>
      <c r="E259" s="267"/>
      <c r="F259" s="268">
        <f>SUM(F250,F255)</f>
        <v>2550960.7550000008</v>
      </c>
      <c r="G259" s="267"/>
      <c r="H259" s="267"/>
      <c r="I259" s="267"/>
      <c r="J259" s="269"/>
      <c r="K259" s="267"/>
      <c r="L259" s="268">
        <f>L250+L255</f>
        <v>240930.00149999998</v>
      </c>
      <c r="M259" s="270"/>
      <c r="N259" s="268">
        <f>N250+N255</f>
        <v>147189.15949999998</v>
      </c>
      <c r="O259" s="270"/>
      <c r="P259" s="268">
        <f>P250+P255</f>
        <v>383951.40850000002</v>
      </c>
      <c r="Q259" s="270"/>
      <c r="R259" s="268">
        <f>R250+R255</f>
        <v>290023.86274999991</v>
      </c>
      <c r="S259" s="270"/>
      <c r="T259" s="268">
        <f>T250+T255</f>
        <v>265946.21300000005</v>
      </c>
      <c r="U259" s="270"/>
      <c r="V259" s="268">
        <f>V250+V255</f>
        <v>510220.82024999999</v>
      </c>
      <c r="W259" s="268"/>
      <c r="X259" s="268">
        <f>X250+X255</f>
        <v>0</v>
      </c>
      <c r="Y259" s="268"/>
      <c r="Z259" s="268">
        <f t="shared" ref="Z259:AD262" si="86">Z250+Z255</f>
        <v>46534.467450492884</v>
      </c>
      <c r="AA259" s="268">
        <f t="shared" si="86"/>
        <v>116568.20297890314</v>
      </c>
      <c r="AB259" s="268">
        <f t="shared" si="86"/>
        <v>356322.62067129981</v>
      </c>
      <c r="AC259" s="268">
        <f t="shared" si="86"/>
        <v>256741.74214930419</v>
      </c>
      <c r="AD259" s="268">
        <f t="shared" si="86"/>
        <v>0</v>
      </c>
      <c r="AE259" s="268"/>
      <c r="AF259" s="268">
        <f t="shared" ref="AF259:AJ262" si="87">AF250+AF255</f>
        <v>412170.44432464562</v>
      </c>
      <c r="AG259" s="268">
        <f t="shared" si="87"/>
        <v>357696.87012156774</v>
      </c>
      <c r="AH259" s="268">
        <f t="shared" si="87"/>
        <v>1027425.8483845023</v>
      </c>
      <c r="AI259" s="268">
        <f t="shared" si="87"/>
        <v>753667.59216928529</v>
      </c>
      <c r="AJ259" s="271">
        <f t="shared" si="87"/>
        <v>0</v>
      </c>
      <c r="AK259" s="220"/>
      <c r="AL259" s="220"/>
      <c r="AM259" s="220"/>
      <c r="AN259" s="220"/>
      <c r="AO259" s="220"/>
      <c r="AP259" s="220"/>
      <c r="AQ259" s="220"/>
      <c r="AR259" s="220"/>
      <c r="AS259" s="220"/>
      <c r="AT259" s="220"/>
    </row>
    <row r="260" spans="1:46" s="240" customFormat="1" ht="12" customHeight="1" x14ac:dyDescent="0.25">
      <c r="A260" s="221"/>
      <c r="B260" s="220"/>
      <c r="C260" s="231" t="s">
        <v>587</v>
      </c>
      <c r="D260" s="272"/>
      <c r="E260" s="233"/>
      <c r="F260" s="234">
        <f t="shared" ref="F260:F262" si="88">SUM(F251,F256)</f>
        <v>1353653.3144999999</v>
      </c>
      <c r="G260" s="233"/>
      <c r="H260" s="233"/>
      <c r="I260" s="233"/>
      <c r="J260" s="235"/>
      <c r="K260" s="233"/>
      <c r="L260" s="237">
        <f>L251+L256</f>
        <v>191829.47774999999</v>
      </c>
      <c r="M260" s="264"/>
      <c r="N260" s="237">
        <f>N251+N256</f>
        <v>113828.84324999999</v>
      </c>
      <c r="O260" s="264"/>
      <c r="P260" s="237">
        <f>P251+P256</f>
        <v>322717.65225000004</v>
      </c>
      <c r="Q260" s="264"/>
      <c r="R260" s="237">
        <f>R251+R256</f>
        <v>237544.14974999995</v>
      </c>
      <c r="S260" s="264"/>
      <c r="T260" s="237">
        <f>T251+T256</f>
        <v>135954.05250000002</v>
      </c>
      <c r="U260" s="264"/>
      <c r="V260" s="237">
        <f>V251+V256</f>
        <v>351779.13899999997</v>
      </c>
      <c r="W260" s="237"/>
      <c r="X260" s="237">
        <f>X251+X256</f>
        <v>0</v>
      </c>
      <c r="Y260" s="237"/>
      <c r="Z260" s="237">
        <f t="shared" si="86"/>
        <v>23788.830679171399</v>
      </c>
      <c r="AA260" s="237">
        <f t="shared" si="86"/>
        <v>74121.089104376093</v>
      </c>
      <c r="AB260" s="237">
        <f t="shared" si="86"/>
        <v>226571.3980463623</v>
      </c>
      <c r="AC260" s="237">
        <f t="shared" si="86"/>
        <v>163251.87367009019</v>
      </c>
      <c r="AD260" s="237">
        <f t="shared" si="86"/>
        <v>0</v>
      </c>
      <c r="AE260" s="237"/>
      <c r="AF260" s="237">
        <f t="shared" si="87"/>
        <v>215618.30842917145</v>
      </c>
      <c r="AG260" s="237">
        <f t="shared" si="87"/>
        <v>187949.9323543761</v>
      </c>
      <c r="AH260" s="237">
        <f t="shared" si="87"/>
        <v>549289.05029636249</v>
      </c>
      <c r="AI260" s="237">
        <f t="shared" si="87"/>
        <v>400796.02342009038</v>
      </c>
      <c r="AJ260" s="239">
        <f t="shared" si="87"/>
        <v>0</v>
      </c>
      <c r="AK260" s="220"/>
      <c r="AL260" s="220"/>
      <c r="AM260" s="220"/>
      <c r="AN260" s="220"/>
      <c r="AO260" s="220"/>
      <c r="AP260" s="220"/>
      <c r="AQ260" s="220"/>
      <c r="AR260" s="220"/>
      <c r="AS260" s="220"/>
      <c r="AT260" s="220"/>
    </row>
    <row r="261" spans="1:46" s="240" customFormat="1" ht="12" customHeight="1" x14ac:dyDescent="0.25">
      <c r="A261" s="221"/>
      <c r="B261" s="220"/>
      <c r="C261" s="231" t="s">
        <v>588</v>
      </c>
      <c r="D261" s="272"/>
      <c r="E261" s="233"/>
      <c r="F261" s="234">
        <f t="shared" si="88"/>
        <v>484608.15099999984</v>
      </c>
      <c r="G261" s="233"/>
      <c r="H261" s="233"/>
      <c r="I261" s="233"/>
      <c r="J261" s="235"/>
      <c r="K261" s="233"/>
      <c r="L261" s="237">
        <f>L252+L257</f>
        <v>49100.523749999993</v>
      </c>
      <c r="M261" s="264"/>
      <c r="N261" s="237">
        <f>N252+N257</f>
        <v>33360.316250000003</v>
      </c>
      <c r="O261" s="264"/>
      <c r="P261" s="237">
        <f>P252+P257</f>
        <v>61233.756249999999</v>
      </c>
      <c r="Q261" s="264"/>
      <c r="R261" s="237">
        <f>R252+R257</f>
        <v>52479.713000000003</v>
      </c>
      <c r="S261" s="264"/>
      <c r="T261" s="237">
        <f>T252+T257</f>
        <v>129992.16050000001</v>
      </c>
      <c r="U261" s="264"/>
      <c r="V261" s="237">
        <f>V252+V257</f>
        <v>158441.68124999999</v>
      </c>
      <c r="W261" s="237"/>
      <c r="X261" s="237">
        <f>X252+X257</f>
        <v>0</v>
      </c>
      <c r="Y261" s="237"/>
      <c r="Z261" s="237">
        <f t="shared" si="86"/>
        <v>22745.636771321497</v>
      </c>
      <c r="AA261" s="237">
        <f t="shared" si="86"/>
        <v>42447.113874527015</v>
      </c>
      <c r="AB261" s="237">
        <f t="shared" si="86"/>
        <v>129751.22262493752</v>
      </c>
      <c r="AC261" s="237">
        <f t="shared" si="86"/>
        <v>93489.868479213968</v>
      </c>
      <c r="AD261" s="237">
        <f t="shared" si="86"/>
        <v>0</v>
      </c>
      <c r="AE261" s="237"/>
      <c r="AF261" s="237">
        <f t="shared" si="87"/>
        <v>71846.160521321479</v>
      </c>
      <c r="AG261" s="237">
        <f t="shared" si="87"/>
        <v>75807.430124527033</v>
      </c>
      <c r="AH261" s="237">
        <f t="shared" si="87"/>
        <v>190984.97887493751</v>
      </c>
      <c r="AI261" s="237">
        <f t="shared" si="87"/>
        <v>145969.58147921407</v>
      </c>
      <c r="AJ261" s="239">
        <f t="shared" si="87"/>
        <v>0</v>
      </c>
      <c r="AK261" s="220"/>
      <c r="AL261" s="220"/>
      <c r="AM261" s="220"/>
      <c r="AN261" s="220"/>
      <c r="AO261" s="220"/>
      <c r="AP261" s="220"/>
      <c r="AQ261" s="220"/>
      <c r="AR261" s="220"/>
      <c r="AS261" s="220"/>
      <c r="AT261" s="220"/>
    </row>
    <row r="262" spans="1:46" s="240" customFormat="1" ht="12" customHeight="1" x14ac:dyDescent="0.25">
      <c r="A262" s="221"/>
      <c r="B262" s="220"/>
      <c r="C262" s="231" t="s">
        <v>583</v>
      </c>
      <c r="D262" s="272"/>
      <c r="E262" s="233"/>
      <c r="F262" s="234">
        <f t="shared" si="88"/>
        <v>712699.28949999996</v>
      </c>
      <c r="G262" s="233"/>
      <c r="H262" s="233"/>
      <c r="I262" s="233"/>
      <c r="J262" s="235"/>
      <c r="K262" s="233"/>
      <c r="L262" s="237"/>
      <c r="M262" s="264"/>
      <c r="N262" s="237"/>
      <c r="O262" s="264"/>
      <c r="P262" s="237"/>
      <c r="Q262" s="264"/>
      <c r="R262" s="237"/>
      <c r="S262" s="264"/>
      <c r="T262" s="237"/>
      <c r="U262" s="264"/>
      <c r="V262" s="237"/>
      <c r="W262" s="237"/>
      <c r="X262" s="237"/>
      <c r="Y262" s="237"/>
      <c r="Z262" s="237">
        <f t="shared" si="86"/>
        <v>124705.97537415269</v>
      </c>
      <c r="AA262" s="237">
        <f t="shared" si="86"/>
        <v>93939.50764266451</v>
      </c>
      <c r="AB262" s="237">
        <f t="shared" si="86"/>
        <v>287151.81921320199</v>
      </c>
      <c r="AC262" s="237">
        <f t="shared" si="86"/>
        <v>206901.98726998092</v>
      </c>
      <c r="AD262" s="237">
        <f t="shared" si="86"/>
        <v>0</v>
      </c>
      <c r="AE262" s="237"/>
      <c r="AF262" s="237">
        <f t="shared" si="87"/>
        <v>124705.97537415269</v>
      </c>
      <c r="AG262" s="237">
        <f t="shared" si="87"/>
        <v>93939.50764266451</v>
      </c>
      <c r="AH262" s="237">
        <f t="shared" si="87"/>
        <v>287151.81921320199</v>
      </c>
      <c r="AI262" s="237">
        <f t="shared" si="87"/>
        <v>206901.98726998092</v>
      </c>
      <c r="AJ262" s="239">
        <f t="shared" si="87"/>
        <v>0</v>
      </c>
      <c r="AK262" s="220"/>
      <c r="AL262" s="220"/>
      <c r="AM262" s="220"/>
      <c r="AN262" s="220"/>
      <c r="AO262" s="220"/>
      <c r="AP262" s="220"/>
      <c r="AQ262" s="220"/>
      <c r="AR262" s="220"/>
      <c r="AS262" s="220"/>
      <c r="AT262" s="220"/>
    </row>
    <row r="263" spans="1:46" s="221" customFormat="1" ht="12" customHeight="1" thickBot="1" x14ac:dyDescent="0.3">
      <c r="B263" s="220"/>
      <c r="C263" s="273" t="s">
        <v>589</v>
      </c>
      <c r="D263" s="274"/>
      <c r="E263" s="275"/>
      <c r="F263" s="276">
        <v>0</v>
      </c>
      <c r="G263" s="275"/>
      <c r="H263" s="275"/>
      <c r="I263" s="275"/>
      <c r="J263" s="277"/>
      <c r="K263" s="275"/>
      <c r="L263" s="278">
        <f>$F$263*L250/$F$250</f>
        <v>0</v>
      </c>
      <c r="M263" s="279"/>
      <c r="N263" s="278">
        <f>$F$263*N250/$F$250</f>
        <v>0</v>
      </c>
      <c r="O263" s="279"/>
      <c r="P263" s="278">
        <f>$F$263*P250/$F$250</f>
        <v>0</v>
      </c>
      <c r="Q263" s="279"/>
      <c r="R263" s="278">
        <f>$F$263*R250/$F$250</f>
        <v>0</v>
      </c>
      <c r="S263" s="279"/>
      <c r="T263" s="278">
        <f>$F$263*T250/$F$250</f>
        <v>0</v>
      </c>
      <c r="U263" s="279"/>
      <c r="V263" s="278">
        <f>$F$263*V250/$F$250</f>
        <v>0</v>
      </c>
      <c r="W263" s="278"/>
      <c r="X263" s="278">
        <f>$F$263*X250/$F$250</f>
        <v>0</v>
      </c>
      <c r="Y263" s="278"/>
      <c r="Z263" s="278">
        <f>$F$263*Z250/$F$250</f>
        <v>0</v>
      </c>
      <c r="AA263" s="278">
        <f>$F$263*AA250/$F$250</f>
        <v>0</v>
      </c>
      <c r="AB263" s="278">
        <f>$F$263*AB250/$F$250</f>
        <v>0</v>
      </c>
      <c r="AC263" s="278">
        <f>$F$263*AC250/$F$250</f>
        <v>0</v>
      </c>
      <c r="AD263" s="278">
        <f>$F$263*AD250/$F$250</f>
        <v>0</v>
      </c>
      <c r="AE263" s="278"/>
      <c r="AF263" s="278">
        <f>$F$263*AF250/$F$250</f>
        <v>0</v>
      </c>
      <c r="AG263" s="278">
        <f>$F$263*AG250/$F$250</f>
        <v>0</v>
      </c>
      <c r="AH263" s="278">
        <f>$F$263*AH250/$F$250</f>
        <v>0</v>
      </c>
      <c r="AI263" s="278">
        <f>$F$263*AI250/$F$250</f>
        <v>0</v>
      </c>
      <c r="AJ263" s="280">
        <f>$F$263*AJ250/$F$250</f>
        <v>0</v>
      </c>
      <c r="AK263" s="220"/>
      <c r="AL263" s="220"/>
      <c r="AM263" s="82"/>
      <c r="AN263" s="82"/>
      <c r="AO263" s="82"/>
      <c r="AP263" s="82"/>
      <c r="AQ263" s="82"/>
      <c r="AR263" s="82"/>
      <c r="AS263" s="82"/>
      <c r="AT263" s="220"/>
    </row>
    <row r="264" spans="1:46" ht="12" customHeight="1" x14ac:dyDescent="0.25">
      <c r="A264" s="76"/>
      <c r="B264" s="86"/>
      <c r="C264" s="281" t="s">
        <v>590</v>
      </c>
      <c r="D264" s="282">
        <v>0.24</v>
      </c>
      <c r="E264" s="283"/>
      <c r="F264" s="284">
        <f>F259*D264</f>
        <v>612230.58120000013</v>
      </c>
      <c r="G264" s="285"/>
      <c r="H264" s="285"/>
      <c r="I264" s="285"/>
      <c r="J264" s="82"/>
      <c r="K264" s="285"/>
      <c r="L264" s="86"/>
      <c r="M264" s="86"/>
      <c r="N264" s="86"/>
      <c r="O264" s="86"/>
      <c r="P264" s="86"/>
      <c r="Q264" s="86"/>
      <c r="R264" s="86"/>
      <c r="S264" s="86"/>
      <c r="T264" s="86"/>
      <c r="U264" s="86"/>
      <c r="V264" s="86"/>
      <c r="W264" s="86"/>
      <c r="X264" s="86"/>
      <c r="Y264" s="82"/>
      <c r="Z264" s="82"/>
      <c r="AA264" s="82"/>
      <c r="AB264" s="82"/>
      <c r="AC264" s="82"/>
      <c r="AD264" s="82"/>
      <c r="AE264" s="82"/>
      <c r="AF264" s="82"/>
      <c r="AG264" s="82"/>
      <c r="AH264" s="82"/>
      <c r="AI264" s="82"/>
      <c r="AJ264" s="82"/>
      <c r="AK264" s="82"/>
      <c r="AL264" s="82"/>
      <c r="AT264" s="82"/>
    </row>
    <row r="265" spans="1:46" ht="15.75" thickBot="1" x14ac:dyDescent="0.3">
      <c r="C265" s="286" t="s">
        <v>591</v>
      </c>
      <c r="D265" s="287"/>
      <c r="E265" s="288"/>
      <c r="F265" s="289">
        <f>SUM(F259,F264)</f>
        <v>3163191.3362000007</v>
      </c>
      <c r="G265" s="290"/>
      <c r="H265" s="290"/>
      <c r="I265" s="290"/>
      <c r="K265" s="290"/>
      <c r="L265" s="76"/>
      <c r="M265" s="76"/>
      <c r="N265" s="76"/>
      <c r="O265" s="76"/>
      <c r="P265" s="76"/>
      <c r="Q265" s="76"/>
      <c r="R265" s="76"/>
      <c r="S265" s="76"/>
      <c r="T265" s="76"/>
      <c r="U265" s="76"/>
      <c r="V265" s="76"/>
      <c r="W265" s="76"/>
      <c r="X265" s="76"/>
    </row>
    <row r="266" spans="1:46" x14ac:dyDescent="0.25">
      <c r="E266" s="290"/>
      <c r="G266" s="290"/>
      <c r="H266" s="290"/>
      <c r="I266" s="290"/>
      <c r="K266" s="290"/>
      <c r="L266" s="76"/>
      <c r="M266" s="76"/>
      <c r="N266" s="76"/>
      <c r="O266" s="76"/>
      <c r="P266" s="76"/>
      <c r="Q266" s="76"/>
      <c r="R266" s="76"/>
      <c r="S266" s="76"/>
      <c r="T266" s="76"/>
      <c r="U266" s="76"/>
      <c r="V266" s="76"/>
      <c r="W266" s="76"/>
      <c r="X266" s="76"/>
    </row>
    <row r="284" spans="11:11" x14ac:dyDescent="0.25">
      <c r="K284" s="77"/>
    </row>
  </sheetData>
  <mergeCells count="5">
    <mergeCell ref="C4:H4"/>
    <mergeCell ref="K4:X4"/>
    <mergeCell ref="Z4:AC4"/>
    <mergeCell ref="AF4:AI4"/>
    <mergeCell ref="Z5:AC5"/>
  </mergeCells>
  <conditionalFormatting sqref="AN7:AW15">
    <cfRule type="expression" dxfId="1" priority="1">
      <formula>AND($CI12&lt;&gt;"",$CR12="")</formula>
    </cfRule>
    <cfRule type="expression" dxfId="0" priority="2">
      <formula>$CI12&lt;&gt;""</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65e48b5-f38d-431e-9b4f-47403bf4583f">5F25KTUSNP4X-205032580-171821</_dlc_DocId>
    <_dlc_DocIdUrl xmlns="d65e48b5-f38d-431e-9b4f-47403bf4583f">
      <Url>https://rkas.sharepoint.com/Kliendisuhted/_layouts/15/DocIdRedir.aspx?ID=5F25KTUSNP4X-205032580-171821</Url>
      <Description>5F25KTUSNP4X-205032580-171821</Description>
    </_dlc_DocIdUrl>
    <lcf76f155ced4ddcb4097134ff3c332f xmlns="a4634551-c501-4e5e-ac96-dde1e0c9b252">
      <Terms xmlns="http://schemas.microsoft.com/office/infopath/2007/PartnerControls"/>
    </lcf76f155ced4ddcb4097134ff3c332f>
    <TaxCatchAll xmlns="d65e48b5-f38d-431e-9b4f-47403bf4583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08A2E3-9E5D-4A6C-B86E-60B17E39C3B3}">
  <ds:schemaRefs>
    <ds:schemaRef ds:uri="http://schemas.microsoft.com/sharepoint/events"/>
  </ds:schemaRefs>
</ds:datastoreItem>
</file>

<file path=customXml/itemProps2.xml><?xml version="1.0" encoding="utf-8"?>
<ds:datastoreItem xmlns:ds="http://schemas.openxmlformats.org/officeDocument/2006/customXml" ds:itemID="{CE908256-FAD3-4404-812B-46A0B3D3C5B8}">
  <ds:schemaRefs>
    <ds:schemaRef ds:uri="http://schemas.microsoft.com/sharepoint/v3/contenttype/forms"/>
  </ds:schemaRefs>
</ds:datastoreItem>
</file>

<file path=customXml/itemProps3.xml><?xml version="1.0" encoding="utf-8"?>
<ds:datastoreItem xmlns:ds="http://schemas.openxmlformats.org/officeDocument/2006/customXml" ds:itemID="{C6F9CE1B-119B-4D42-B578-874890440590}">
  <ds:schemaRef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d65e48b5-f38d-431e-9b4f-47403bf4583f"/>
    <ds:schemaRef ds:uri="http://www.w3.org/XML/1998/namespace"/>
    <ds:schemaRef ds:uri="4295b89e-2911-42f0-a767-8ca596d6842f"/>
    <ds:schemaRef ds:uri="a4634551-c501-4e5e-ac96-dde1e0c9b252"/>
    <ds:schemaRef ds:uri="http://purl.org/dc/dcmitype/"/>
  </ds:schemaRefs>
</ds:datastoreItem>
</file>

<file path=customXml/itemProps4.xml><?xml version="1.0" encoding="utf-8"?>
<ds:datastoreItem xmlns:ds="http://schemas.openxmlformats.org/officeDocument/2006/customXml" ds:itemID="{0DD66076-614F-44FC-9F80-ED9DB818AC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6.1 Lisa 1 Parendustööd</vt:lpstr>
      <vt:lpstr>Lisa 6.1 Lisa 2 Sisustus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 Telk</dc:creator>
  <cp:keywords/>
  <dc:description/>
  <cp:lastModifiedBy>Ragne Künnapas</cp:lastModifiedBy>
  <cp:revision/>
  <dcterms:created xsi:type="dcterms:W3CDTF">2025-12-09T09:43:46Z</dcterms:created>
  <dcterms:modified xsi:type="dcterms:W3CDTF">2025-12-17T23:02:38Z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0x01010040C1E66C1C12A5448E2DE15E59C4812C</vt:lpwstr>
  </property>
  <property fmtid="{D5CDD505-2E9C-101B-9397-08002B2CF9AE}" pid="4" name="_dlc_DocIdItemGuid">
    <vt:lpwstr>e59cef40-e9b0-4909-a0ff-17deb5711a71</vt:lpwstr>
  </property>
</Properties>
</file>